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ENG\"/>
    </mc:Choice>
  </mc:AlternateContent>
  <bookViews>
    <workbookView xWindow="0" yWindow="0" windowWidth="23040" windowHeight="7476"/>
  </bookViews>
  <sheets>
    <sheet name="COVER" sheetId="8" r:id="rId1"/>
    <sheet name="P&amp;L" sheetId="1" r:id="rId2"/>
    <sheet name="BALANCE SHEET" sheetId="2" r:id="rId3"/>
    <sheet name="CASH FLOW" sheetId="3" r:id="rId4"/>
    <sheet name="SEGMENTS" sheetId="4" r:id="rId5"/>
    <sheet name="SHARE CAPITAL" sheetId="5" r:id="rId6"/>
    <sheet name="SALES by COUNTRY" sheetId="6" r:id="rId7"/>
  </sheets>
  <externalReferences>
    <externalReference r:id="rId8"/>
    <externalReference r:id="rId9"/>
    <externalReference r:id="rId10"/>
  </externalReference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d">[1]params!$C$5</definedName>
    <definedName name="D1P" localSheetId="0" hidden="1">{#N/A,#N/A,FALSE,"Nabycie akcji"}</definedName>
    <definedName name="D1P" hidden="1">{#N/A,#N/A,FALSE,"Nabycie akcji"}</definedName>
    <definedName name="DigAfComma" localSheetId="0">[2]Info!$D$27</definedName>
    <definedName name="DigAfComma">[3]Info!$D$27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l" hidden="1">{#N/A,#N/A,FALSE,"Nabycie akcji"}</definedName>
    <definedName name="NOta8" localSheetId="0" hidden="1">{#N/A,#N/A,FALSE,"Nabycie akcji"}</definedName>
    <definedName name="NOta8" hidden="1">{#N/A,#N/A,FALSE,"Nabycie akcji"}</definedName>
    <definedName name="prm_dte1">[1]params!$C$2</definedName>
    <definedName name="prm_dte2">[1]params!$C$3</definedName>
    <definedName name="prm_dte4">[1]params!$C$5</definedName>
    <definedName name="prm_eofmonth">[1]params!$C$25</definedName>
    <definedName name="prm_ms">[1]params!$E$2</definedName>
    <definedName name="prm_msk">[1]params!$E$3</definedName>
    <definedName name="Rounding" localSheetId="0">[2]Info!$D$26</definedName>
    <definedName name="Rounding">[3]Info!$D$26</definedName>
    <definedName name="tbl_waluty">[1]params!$B$9:$E$24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  <definedName name="ZebraBITemplate" hidden="1">TRUE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 l="1"/>
  <c r="H24" i="4"/>
  <c r="G24" i="4"/>
  <c r="F24" i="4"/>
  <c r="E24" i="4"/>
  <c r="D24" i="4"/>
  <c r="C24" i="4"/>
  <c r="B21" i="4"/>
  <c r="J19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J16" i="4"/>
  <c r="I16" i="4"/>
  <c r="H16" i="4"/>
  <c r="G16" i="4"/>
  <c r="F16" i="4"/>
  <c r="E16" i="4"/>
  <c r="D16" i="4"/>
  <c r="C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I10" i="4"/>
  <c r="H10" i="4"/>
  <c r="G10" i="4"/>
  <c r="F10" i="4"/>
  <c r="E10" i="4"/>
  <c r="D10" i="4"/>
  <c r="C10" i="4"/>
  <c r="I9" i="4"/>
  <c r="I8" i="4"/>
  <c r="H8" i="4"/>
  <c r="G8" i="4"/>
  <c r="F8" i="4"/>
  <c r="E8" i="4"/>
  <c r="D8" i="4"/>
  <c r="C8" i="4"/>
  <c r="J5" i="4"/>
  <c r="I5" i="4"/>
  <c r="H5" i="4"/>
  <c r="G5" i="4"/>
  <c r="F5" i="4"/>
  <c r="E5" i="4"/>
  <c r="D5" i="4"/>
  <c r="C5" i="4"/>
  <c r="J4" i="4"/>
  <c r="I4" i="4"/>
  <c r="H4" i="4"/>
  <c r="G4" i="4"/>
  <c r="F4" i="4"/>
  <c r="E4" i="4"/>
  <c r="D4" i="4"/>
  <c r="C4" i="4"/>
  <c r="B1" i="4"/>
  <c r="E27" i="1"/>
  <c r="E12" i="1"/>
  <c r="E11" i="1"/>
  <c r="C6" i="4" l="1"/>
  <c r="C9" i="4" s="1"/>
  <c r="G6" i="4"/>
  <c r="G9" i="4" s="1"/>
  <c r="I6" i="4"/>
  <c r="F6" i="4"/>
  <c r="F9" i="4" s="1"/>
  <c r="J6" i="4"/>
  <c r="J18" i="4"/>
  <c r="J8" i="4"/>
  <c r="J10" i="4"/>
  <c r="E6" i="4"/>
  <c r="E9" i="4" s="1"/>
  <c r="D6" i="4"/>
  <c r="D9" i="4" s="1"/>
  <c r="H6" i="4"/>
  <c r="H9" i="4" s="1"/>
  <c r="J9" i="4" l="1"/>
</calcChain>
</file>

<file path=xl/sharedStrings.xml><?xml version="1.0" encoding="utf-8"?>
<sst xmlns="http://schemas.openxmlformats.org/spreadsheetml/2006/main" count="258" uniqueCount="178">
  <si>
    <t>NOTA</t>
  </si>
  <si>
    <t>01.2018-06.2018</t>
  </si>
  <si>
    <t>04.2018-06.2018</t>
  </si>
  <si>
    <t>01.2017-06.2017</t>
  </si>
  <si>
    <t>04.2017-06.2017</t>
  </si>
  <si>
    <t/>
  </si>
  <si>
    <t>3.1</t>
  </si>
  <si>
    <t>3.2</t>
  </si>
  <si>
    <t>3.3</t>
  </si>
  <si>
    <t>30.06.2018</t>
  </si>
  <si>
    <t>31.12.2017</t>
  </si>
  <si>
    <t>5.3</t>
  </si>
  <si>
    <t>5.4</t>
  </si>
  <si>
    <t>-</t>
  </si>
  <si>
    <t>5.2</t>
  </si>
  <si>
    <t>5.5</t>
  </si>
  <si>
    <t>4.2</t>
  </si>
  <si>
    <t>4.1</t>
  </si>
  <si>
    <t>5.6</t>
  </si>
  <si>
    <t>5.7</t>
  </si>
  <si>
    <t>6.2</t>
  </si>
  <si>
    <t>5.1</t>
  </si>
  <si>
    <t>4.4</t>
  </si>
  <si>
    <t>5.2, 5.1</t>
  </si>
  <si>
    <t>nd</t>
  </si>
  <si>
    <t>Austria</t>
  </si>
  <si>
    <t>e - commerce</t>
  </si>
  <si>
    <t>Sales revenue</t>
  </si>
  <si>
    <t>Cost of goods sold</t>
  </si>
  <si>
    <t>GROSS PROFIT ON SALE</t>
  </si>
  <si>
    <t>Cost of operating stores</t>
  </si>
  <si>
    <t>Other cost of sale</t>
  </si>
  <si>
    <t>Administrative expenses</t>
  </si>
  <si>
    <t>Other cost and  operating revenue</t>
  </si>
  <si>
    <t>Profit on operating activity</t>
  </si>
  <si>
    <t>Finance revenue</t>
  </si>
  <si>
    <t>Finance cost</t>
  </si>
  <si>
    <t>Profit before tax</t>
  </si>
  <si>
    <t>Income tax</t>
  </si>
  <si>
    <t>Net profit</t>
  </si>
  <si>
    <t>Attributable to shareholders of the parent company</t>
  </si>
  <si>
    <t>Attributable to non-controlling interest</t>
  </si>
  <si>
    <t>Other comprehensive income</t>
  </si>
  <si>
    <t>Attributable to be reclassified to profit - exchange rate differences upon conversion of reports of foreign entities</t>
  </si>
  <si>
    <t>Not attributable to be reclasified to profit - other</t>
  </si>
  <si>
    <t>Total net comprehensive income</t>
  </si>
  <si>
    <t>TOTAL COMPREHENSIVE INCOME</t>
  </si>
  <si>
    <t>Weighted average number of ordinary shares (mln pcs)</t>
  </si>
  <si>
    <t>Basic earnings per share (in PLN)</t>
  </si>
  <si>
    <t>Diluted earnings per share (in PLN)</t>
  </si>
  <si>
    <t>Intangible assets</t>
  </si>
  <si>
    <t>Goodwill</t>
  </si>
  <si>
    <t>Tangible fixed assets - investments in stores</t>
  </si>
  <si>
    <t>Tangible fixed assets - factory and distribution</t>
  </si>
  <si>
    <t>Tangible fixed assets - other</t>
  </si>
  <si>
    <t>Deferred tax assets</t>
  </si>
  <si>
    <t>Loans granted</t>
  </si>
  <si>
    <t>Total non-current assets</t>
  </si>
  <si>
    <t>Inventories</t>
  </si>
  <si>
    <t>Trade receivables</t>
  </si>
  <si>
    <t>Income tax receivables</t>
  </si>
  <si>
    <t>Other receivables</t>
  </si>
  <si>
    <t>Cash and cash equivalents</t>
  </si>
  <si>
    <t>Financial derivative instruments</t>
  </si>
  <si>
    <t>TOTAL ASSETS</t>
  </si>
  <si>
    <t>Debt liabilities</t>
  </si>
  <si>
    <t>Deferred tax liabilities</t>
  </si>
  <si>
    <t>Provisions</t>
  </si>
  <si>
    <t>Grants received</t>
  </si>
  <si>
    <t>Obligation to repurchase non-controlling interests</t>
  </si>
  <si>
    <t>Lease liabilities</t>
  </si>
  <si>
    <t>Total non-current liabilities</t>
  </si>
  <si>
    <t>Trade liabilities</t>
  </si>
  <si>
    <t>Other liabilities</t>
  </si>
  <si>
    <t>Income tax liabilities</t>
  </si>
  <si>
    <t>Total current liabilities</t>
  </si>
  <si>
    <t>TOTAL LIABILITIES</t>
  </si>
  <si>
    <t>NET ASSETS</t>
  </si>
  <si>
    <t>Equity</t>
  </si>
  <si>
    <t>Share capital</t>
  </si>
  <si>
    <t>Share premium</t>
  </si>
  <si>
    <t>Exchange rate differences from the translations</t>
  </si>
  <si>
    <t>Actuarial valuation of employee benefits</t>
  </si>
  <si>
    <t>Retained earnings</t>
  </si>
  <si>
    <t>Equity attributable to the shareholders of the parent entity</t>
  </si>
  <si>
    <t>Non-controlling interests</t>
  </si>
  <si>
    <t>TOTAL EQUITY</t>
  </si>
  <si>
    <t>TOTAL LIABILITIES AND EQUITY</t>
  </si>
  <si>
    <t>Right to use</t>
  </si>
  <si>
    <t>Total current assets</t>
  </si>
  <si>
    <t>Amortization and depreciation</t>
  </si>
  <si>
    <t>Loss on investment activity</t>
  </si>
  <si>
    <t>Cost of borrowings</t>
  </si>
  <si>
    <t>Other adjustments to profit before tax</t>
  </si>
  <si>
    <t>Income tax paid</t>
  </si>
  <si>
    <t>Cash flow before changes in working capital</t>
  </si>
  <si>
    <t>Changes in working capital</t>
  </si>
  <si>
    <t>Change in inventory and inventory write-downs</t>
  </si>
  <si>
    <t>Change in receivables</t>
  </si>
  <si>
    <t>Change in current liabilities, excluding borrowings</t>
  </si>
  <si>
    <t>Net cash flows from operating activities</t>
  </si>
  <si>
    <t>Proceeds from the sale of tangible fixed assets</t>
  </si>
  <si>
    <t>Repayment of loans granted and interest</t>
  </si>
  <si>
    <t>Purchase of intangible and tangible fixed assets</t>
  </si>
  <si>
    <t>Expenses on capital increase in subsidiaries</t>
  </si>
  <si>
    <t>Purchase of investment in eobuwie S.A.</t>
  </si>
  <si>
    <t>Net cash flows from investing activities</t>
  </si>
  <si>
    <t>Proceeds from borrowings</t>
  </si>
  <si>
    <t>Net cash flows from finance activities</t>
  </si>
  <si>
    <t>TOTAL CASH FLOWS</t>
  </si>
  <si>
    <t>Net increase/decrease of cash and cash equivalents</t>
  </si>
  <si>
    <t>Exchange rate changes on cash and cash equivalents</t>
  </si>
  <si>
    <t>Cash and cash equivalents at beginning of period</t>
  </si>
  <si>
    <t>Cash and cash equivalents at the end of period</t>
  </si>
  <si>
    <t>Issue of bonds</t>
  </si>
  <si>
    <t>Proceeds from the issue of shares</t>
  </si>
  <si>
    <t>Interest and commissions paid</t>
  </si>
  <si>
    <t>Lease payments</t>
  </si>
  <si>
    <t>Reapyment of bonds</t>
  </si>
  <si>
    <t>DISTRIBUTION ACTIVITY</t>
  </si>
  <si>
    <t>MANUFACTURING ACTIVITY</t>
  </si>
  <si>
    <t>TOTAL</t>
  </si>
  <si>
    <t>RETAIL</t>
  </si>
  <si>
    <t>E-COMMERCE</t>
  </si>
  <si>
    <t>WHOLESALE</t>
  </si>
  <si>
    <t>POLAND</t>
  </si>
  <si>
    <t>UE - CEE</t>
  </si>
  <si>
    <t>UE - WESTERN EUROPE</t>
  </si>
  <si>
    <t>OTHER COUNTRIES</t>
  </si>
  <si>
    <t>Total sales revenue</t>
  </si>
  <si>
    <t>Revenue from sales to other segments</t>
  </si>
  <si>
    <t>Revenue from sales from external customers</t>
  </si>
  <si>
    <t>Gross profit on sale</t>
  </si>
  <si>
    <t>Gross margin</t>
  </si>
  <si>
    <t>PROFIT OF SEGMENT</t>
  </si>
  <si>
    <t>Assets of segments</t>
  </si>
  <si>
    <t>Fixed assets except deferred tax asset and granted loans</t>
  </si>
  <si>
    <t>Outlays on tangible fixed assets and intangibles</t>
  </si>
  <si>
    <t>Other revenue/costs:</t>
  </si>
  <si>
    <t>Impairment loss of tangible fixed assets and intangibles</t>
  </si>
  <si>
    <t>SHARE CAPITAL</t>
  </si>
  <si>
    <t>SHARE PREMIUM</t>
  </si>
  <si>
    <t>RETAINED EARNINGS</t>
  </si>
  <si>
    <t>EXCHANGE RATE DIFFERENCES UPON CONVERSION OF FOREIGN ENTITIES</t>
  </si>
  <si>
    <t>ACTUARIAL VALUATION OF EMPLOYEE BENEFITS</t>
  </si>
  <si>
    <t>NON-CONTROLLING INTERESTS</t>
  </si>
  <si>
    <t>ATTRIBUTABLE TO SHAREHOLDERS OF THE PARENT COMPANY</t>
  </si>
  <si>
    <t>Net profit for the period</t>
  </si>
  <si>
    <t>Net profit attributable to non-controlling interests</t>
  </si>
  <si>
    <t>Total comprehensive income</t>
  </si>
  <si>
    <t>Valuation of employee option scheme</t>
  </si>
  <si>
    <t>Total transactions with owners</t>
  </si>
  <si>
    <t>Net profit attributable to non-controlling_x000D_ interests</t>
  </si>
  <si>
    <t>Dividend registered</t>
  </si>
  <si>
    <t>Non-controlling interest resulting from the acquisition of a 70% stake in Karl Voegele AG</t>
  </si>
  <si>
    <t>The effect of the option recognition regarding the acquisition of noncontrolling shares of Karl Voegele AG</t>
  </si>
  <si>
    <t>As of 31.12.2017 (01.01.2018)</t>
  </si>
  <si>
    <t>As of 01.01.2017</t>
  </si>
  <si>
    <t>As of 30.06.2018 (01.07.2018)</t>
  </si>
  <si>
    <t>Dividend payment</t>
  </si>
  <si>
    <t>Issue of shares</t>
  </si>
  <si>
    <t>As of 30.06.2017</t>
  </si>
  <si>
    <t>SALES REVENUE</t>
  </si>
  <si>
    <t>FIXED ASSETS (EXCEPT FINANCIAL INSTRUMENTS AND DEFERRED TAX)</t>
  </si>
  <si>
    <t>Poland</t>
  </si>
  <si>
    <t>Czech Republic</t>
  </si>
  <si>
    <t>Hungary</t>
  </si>
  <si>
    <t>Germany</t>
  </si>
  <si>
    <t>Slovakia</t>
  </si>
  <si>
    <t>Romania</t>
  </si>
  <si>
    <t>Croatia</t>
  </si>
  <si>
    <t>Slovenia</t>
  </si>
  <si>
    <t>Other</t>
  </si>
  <si>
    <t>total</t>
  </si>
  <si>
    <t>Deferred tax</t>
  </si>
  <si>
    <t>Financial instruments</t>
  </si>
  <si>
    <t>Total assets</t>
  </si>
  <si>
    <t>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</si>
</sst>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#,##0.0_);_(\(#,##0.0\);_(&quot;-&quot;??_);_(@_)"/>
    <numFmt numFmtId="165" formatCode="_(#,##0.00_);_(\(#,##0.00\);_(&quot;-&quot;??_);_(@_)"/>
    <numFmt numFmtId="166" formatCode="#,##0.0"/>
    <numFmt numFmtId="167" formatCode="0.0%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i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b/>
      <sz val="7.5"/>
      <color rgb="FFE6C899"/>
      <name val="Myriad Pro SemiCondensed"/>
      <charset val="238"/>
    </font>
    <font>
      <sz val="7.5"/>
      <color rgb="FFCA4F1C"/>
      <name val="Myriad Pro SemiCondensed"/>
      <charset val="238"/>
    </font>
    <font>
      <b/>
      <sz val="7.5"/>
      <color theme="1"/>
      <name val="Myriad Pro SemiCondensed"/>
      <charset val="238"/>
    </font>
    <font>
      <sz val="7.5"/>
      <color theme="1"/>
      <name val="Myriad Pro SemiCondensed"/>
      <charset val="238"/>
    </font>
    <font>
      <b/>
      <sz val="7.5"/>
      <color rgb="FFBF8800"/>
      <name val="Myriad Pro SemiCondensed"/>
      <charset val="238"/>
    </font>
    <font>
      <b/>
      <sz val="7.5"/>
      <color theme="0" tint="-0.49995422223578601"/>
      <name val="Myriad Pro SemiCondensed"/>
      <charset val="238"/>
    </font>
    <font>
      <sz val="7.5"/>
      <color theme="0" tint="-0.49995422223578601"/>
      <name val="Myriad Pro SemiCondensed"/>
      <charset val="238"/>
    </font>
    <font>
      <sz val="7.5"/>
      <color rgb="FFF15923"/>
      <name val="Myriad Pro SemiCondensed"/>
      <charset val="238"/>
    </font>
    <font>
      <sz val="6.5"/>
      <color rgb="FF868686"/>
      <name val="Myriad Pro SemiCondensed"/>
      <charset val="238"/>
    </font>
    <font>
      <sz val="6"/>
      <color rgb="FF868686"/>
      <name val="Myriad Pro SemiCondensed"/>
      <charset val="238"/>
    </font>
    <font>
      <sz val="7"/>
      <color rgb="FF868686"/>
      <name val="Myriad Pro SemiCondensed"/>
      <charset val="238"/>
    </font>
    <font>
      <b/>
      <sz val="7"/>
      <color rgb="FFCF621C"/>
      <name val="Myriad Pro SemiCondensed"/>
      <charset val="238"/>
    </font>
    <font>
      <b/>
      <i/>
      <sz val="7"/>
      <color rgb="FFCF621C"/>
      <name val="Myriad Pro SemiCondensed"/>
      <charset val="238"/>
    </font>
    <font>
      <i/>
      <sz val="7"/>
      <color rgb="FF868686"/>
      <name val="Myriad Pro SemiCondensed"/>
      <charset val="238"/>
    </font>
    <font>
      <sz val="11"/>
      <color indexed="8"/>
      <name val="Czcionka tekstu podstawowego"/>
      <family val="2"/>
      <charset val="238"/>
    </font>
    <font>
      <b/>
      <sz val="7"/>
      <color rgb="FF868686"/>
      <name val="Myriad Pro SemiCondensed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7.5"/>
      <color rgb="FF868686"/>
      <name val="Times New Roman"/>
      <family val="1"/>
      <charset val="238"/>
    </font>
    <font>
      <b/>
      <sz val="7.5"/>
      <color rgb="FFCF621C"/>
      <name val="Times New Roman"/>
      <family val="1"/>
      <charset val="238"/>
    </font>
    <font>
      <sz val="7.5"/>
      <color rgb="FF808080"/>
      <name val="Times New Roman"/>
      <family val="1"/>
      <charset val="238"/>
    </font>
    <font>
      <b/>
      <sz val="7.5"/>
      <color rgb="FF868686"/>
      <name val="Times New Roman"/>
      <family val="1"/>
      <charset val="238"/>
    </font>
    <font>
      <sz val="7.5"/>
      <color rgb="FFCF621C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 style="thick">
        <color rgb="FFCF621C"/>
      </top>
      <bottom/>
      <diagonal/>
    </border>
    <border>
      <left/>
      <right/>
      <top/>
      <bottom style="thin">
        <color rgb="FF58585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585858"/>
      </top>
      <bottom/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/>
      <bottom style="thick">
        <color rgb="FFCF621C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585858"/>
      </bottom>
      <diagonal/>
    </border>
    <border>
      <left/>
      <right/>
      <top style="medium">
        <color rgb="FF58585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</cellStyleXfs>
  <cellXfs count="201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2" fillId="0" borderId="3" xfId="1" applyFont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3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 applyAlignment="1"/>
    <xf numFmtId="0" fontId="7" fillId="2" borderId="0" xfId="1" applyFont="1" applyFill="1" applyBorder="1"/>
    <xf numFmtId="0" fontId="9" fillId="0" borderId="0" xfId="1" applyFont="1"/>
    <xf numFmtId="164" fontId="9" fillId="0" borderId="0" xfId="1" applyNumberFormat="1" applyFont="1" applyBorder="1" applyAlignment="1">
      <alignment vertical="center" wrapText="1"/>
    </xf>
    <xf numFmtId="164" fontId="9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wrapText="1"/>
    </xf>
    <xf numFmtId="164" fontId="2" fillId="0" borderId="0" xfId="1" applyNumberFormat="1" applyFont="1" applyFill="1" applyAlignment="1">
      <alignment wrapText="1"/>
    </xf>
    <xf numFmtId="166" fontId="7" fillId="0" borderId="0" xfId="1" applyNumberFormat="1" applyFo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vertical="center"/>
    </xf>
    <xf numFmtId="0" fontId="14" fillId="2" borderId="6" xfId="1" applyFont="1" applyFill="1" applyBorder="1" applyAlignment="1">
      <alignment horizontal="left" vertical="center"/>
    </xf>
    <xf numFmtId="0" fontId="14" fillId="2" borderId="6" xfId="1" applyFont="1" applyFill="1" applyBorder="1" applyAlignment="1">
      <alignment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justify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164" fontId="16" fillId="2" borderId="3" xfId="1" applyNumberFormat="1" applyFont="1" applyFill="1" applyBorder="1" applyAlignment="1">
      <alignment horizontal="right" vertical="center" wrapText="1"/>
    </xf>
    <xf numFmtId="0" fontId="16" fillId="0" borderId="0" xfId="1" applyFont="1" applyBorder="1"/>
    <xf numFmtId="0" fontId="19" fillId="0" borderId="0" xfId="1" applyFont="1" applyBorder="1" applyAlignment="1">
      <alignment vertical="center" wrapText="1"/>
    </xf>
    <xf numFmtId="167" fontId="19" fillId="2" borderId="0" xfId="2" applyNumberFormat="1" applyFont="1" applyFill="1" applyBorder="1" applyAlignment="1">
      <alignment horizontal="right" vertical="center" wrapText="1"/>
    </xf>
    <xf numFmtId="9" fontId="19" fillId="2" borderId="0" xfId="3" applyFont="1" applyFill="1" applyBorder="1" applyAlignment="1">
      <alignment horizontal="right" vertical="center" wrapText="1"/>
    </xf>
    <xf numFmtId="0" fontId="16" fillId="0" borderId="0" xfId="1" applyFont="1" applyBorder="1" applyAlignment="1">
      <alignment vertical="center"/>
    </xf>
    <xf numFmtId="167" fontId="16" fillId="2" borderId="0" xfId="2" applyNumberFormat="1" applyFont="1" applyFill="1" applyBorder="1" applyAlignment="1">
      <alignment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center" vertical="center" wrapText="1"/>
    </xf>
    <xf numFmtId="164" fontId="16" fillId="0" borderId="0" xfId="1" applyNumberFormat="1" applyFont="1" applyBorder="1" applyAlignment="1">
      <alignment horizontal="right" vertical="center" wrapText="1"/>
    </xf>
    <xf numFmtId="164" fontId="16" fillId="0" borderId="3" xfId="1" applyNumberFormat="1" applyFont="1" applyBorder="1" applyAlignment="1">
      <alignment horizontal="right"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167" fontId="19" fillId="0" borderId="0" xfId="2" applyNumberFormat="1" applyFont="1" applyBorder="1" applyAlignment="1">
      <alignment horizontal="right" vertical="center" wrapText="1"/>
    </xf>
    <xf numFmtId="167" fontId="16" fillId="0" borderId="0" xfId="2" applyNumberFormat="1" applyFont="1" applyBorder="1" applyAlignment="1">
      <alignment vertical="center" wrapText="1"/>
    </xf>
    <xf numFmtId="167" fontId="16" fillId="0" borderId="0" xfId="2" applyNumberFormat="1" applyFont="1" applyBorder="1" applyAlignment="1">
      <alignment horizontal="right" vertical="center" wrapText="1"/>
    </xf>
    <xf numFmtId="167" fontId="16" fillId="0" borderId="0" xfId="2" applyNumberFormat="1" applyFont="1" applyFill="1" applyBorder="1" applyAlignment="1">
      <alignment horizontal="right" vertical="center" wrapText="1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 wrapText="1"/>
    </xf>
    <xf numFmtId="164" fontId="16" fillId="0" borderId="4" xfId="1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wrapText="1"/>
    </xf>
    <xf numFmtId="0" fontId="14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wrapText="1"/>
    </xf>
    <xf numFmtId="0" fontId="1" fillId="0" borderId="0" xfId="4"/>
    <xf numFmtId="0" fontId="14" fillId="0" borderId="1" xfId="1" applyFont="1" applyFill="1" applyBorder="1" applyAlignment="1">
      <alignment wrapText="1"/>
    </xf>
    <xf numFmtId="0" fontId="5" fillId="0" borderId="8" xfId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164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2" fillId="0" borderId="0" xfId="1" applyFont="1" applyFill="1" applyAlignment="1">
      <alignment horizontal="left" wrapText="1"/>
    </xf>
    <xf numFmtId="0" fontId="16" fillId="0" borderId="0" xfId="1" applyFont="1"/>
    <xf numFmtId="0" fontId="2" fillId="0" borderId="5" xfId="0" applyFont="1" applyBorder="1"/>
    <xf numFmtId="0" fontId="2" fillId="0" borderId="7" xfId="0" applyFont="1" applyFill="1" applyBorder="1"/>
    <xf numFmtId="0" fontId="21" fillId="2" borderId="7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6" fontId="2" fillId="2" borderId="0" xfId="0" applyNumberFormat="1" applyFont="1" applyFill="1"/>
    <xf numFmtId="166" fontId="2" fillId="0" borderId="0" xfId="0" applyNumberFormat="1" applyFont="1" applyFill="1"/>
    <xf numFmtId="166" fontId="2" fillId="0" borderId="0" xfId="0" applyNumberFormat="1" applyFont="1" applyFill="1" applyAlignment="1">
      <alignment horizontal="right"/>
    </xf>
    <xf numFmtId="166" fontId="2" fillId="2" borderId="3" xfId="0" applyNumberFormat="1" applyFont="1" applyFill="1" applyBorder="1"/>
    <xf numFmtId="166" fontId="2" fillId="0" borderId="3" xfId="0" applyNumberFormat="1" applyFont="1" applyFill="1" applyBorder="1"/>
    <xf numFmtId="0" fontId="2" fillId="2" borderId="0" xfId="0" applyFont="1" applyFill="1"/>
    <xf numFmtId="166" fontId="2" fillId="2" borderId="0" xfId="0" applyNumberFormat="1" applyFont="1" applyFill="1" applyAlignment="1">
      <alignment horizontal="right"/>
    </xf>
    <xf numFmtId="0" fontId="2" fillId="2" borderId="3" xfId="0" applyFont="1" applyFill="1" applyBorder="1"/>
    <xf numFmtId="0" fontId="2" fillId="0" borderId="0" xfId="1" applyFont="1" applyBorder="1" applyAlignment="1">
      <alignment horizontal="right" vertical="center" wrapText="1"/>
    </xf>
    <xf numFmtId="0" fontId="2" fillId="4" borderId="0" xfId="1" applyFont="1" applyFill="1"/>
    <xf numFmtId="0" fontId="2" fillId="4" borderId="0" xfId="1" applyFont="1" applyFill="1" applyAlignment="1">
      <alignment wrapText="1"/>
    </xf>
    <xf numFmtId="0" fontId="3" fillId="4" borderId="0" xfId="1" applyFont="1" applyFill="1" applyBorder="1" applyAlignment="1">
      <alignment vertical="center" wrapText="1"/>
    </xf>
    <xf numFmtId="164" fontId="2" fillId="4" borderId="0" xfId="1" applyNumberFormat="1" applyFont="1" applyFill="1" applyBorder="1" applyAlignment="1">
      <alignment wrapText="1"/>
    </xf>
    <xf numFmtId="0" fontId="3" fillId="4" borderId="0" xfId="1" applyFont="1" applyFill="1" applyAlignment="1">
      <alignment vertical="center" wrapText="1"/>
    </xf>
    <xf numFmtId="0" fontId="23" fillId="0" borderId="0" xfId="0" applyFont="1"/>
    <xf numFmtId="0" fontId="24" fillId="0" borderId="0" xfId="0" applyFont="1" applyAlignment="1">
      <alignment wrapText="1"/>
    </xf>
    <xf numFmtId="0" fontId="25" fillId="0" borderId="0" xfId="0" applyFont="1" applyAlignment="1"/>
    <xf numFmtId="0" fontId="24" fillId="0" borderId="0" xfId="0" applyFont="1"/>
    <xf numFmtId="0" fontId="25" fillId="0" borderId="18" xfId="0" applyFont="1" applyBorder="1" applyAlignment="1"/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4" fillId="2" borderId="7" xfId="1" applyFont="1" applyFill="1" applyBorder="1" applyAlignment="1">
      <alignment horizontal="center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164" fontId="2" fillId="0" borderId="15" xfId="1" applyNumberFormat="1" applyFont="1" applyBorder="1" applyAlignment="1">
      <alignment wrapText="1"/>
    </xf>
    <xf numFmtId="164" fontId="2" fillId="0" borderId="15" xfId="1" applyNumberFormat="1" applyFont="1" applyFill="1" applyBorder="1" applyAlignment="1">
      <alignment horizontal="right" vertical="center" wrapText="1"/>
    </xf>
    <xf numFmtId="0" fontId="2" fillId="0" borderId="15" xfId="1" applyFont="1" applyBorder="1" applyAlignment="1">
      <alignment horizontal="left" vertical="center" wrapText="1"/>
    </xf>
    <xf numFmtId="164" fontId="2" fillId="2" borderId="15" xfId="1" applyNumberFormat="1" applyFont="1" applyFill="1" applyBorder="1" applyAlignment="1">
      <alignment wrapText="1"/>
    </xf>
    <xf numFmtId="0" fontId="3" fillId="4" borderId="15" xfId="1" applyFont="1" applyFill="1" applyBorder="1" applyAlignment="1">
      <alignment vertical="center" wrapText="1"/>
    </xf>
    <xf numFmtId="164" fontId="2" fillId="4" borderId="15" xfId="1" applyNumberFormat="1" applyFont="1" applyFill="1" applyBorder="1" applyAlignment="1">
      <alignment wrapText="1"/>
    </xf>
    <xf numFmtId="0" fontId="2" fillId="4" borderId="15" xfId="1" applyFont="1" applyFill="1" applyBorder="1"/>
    <xf numFmtId="0" fontId="2" fillId="4" borderId="19" xfId="1" applyFont="1" applyFill="1" applyBorder="1"/>
    <xf numFmtId="164" fontId="2" fillId="2" borderId="19" xfId="1" applyNumberFormat="1" applyFont="1" applyFill="1" applyBorder="1" applyAlignment="1">
      <alignment horizontal="right" vertical="center" wrapText="1"/>
    </xf>
    <xf numFmtId="164" fontId="2" fillId="4" borderId="19" xfId="1" applyNumberFormat="1" applyFont="1" applyFill="1" applyBorder="1" applyAlignment="1">
      <alignment wrapText="1"/>
    </xf>
    <xf numFmtId="164" fontId="2" fillId="0" borderId="19" xfId="1" applyNumberFormat="1" applyFont="1" applyFill="1" applyBorder="1" applyAlignment="1">
      <alignment horizontal="right" vertical="center" wrapText="1"/>
    </xf>
    <xf numFmtId="0" fontId="3" fillId="0" borderId="15" xfId="1" applyFont="1" applyBorder="1" applyAlignment="1">
      <alignment horizontal="center" vertical="center" wrapText="1"/>
    </xf>
    <xf numFmtId="0" fontId="25" fillId="0" borderId="15" xfId="0" applyFont="1" applyBorder="1" applyAlignment="1"/>
    <xf numFmtId="164" fontId="3" fillId="2" borderId="15" xfId="1" applyNumberFormat="1" applyFont="1" applyFill="1" applyBorder="1" applyAlignment="1">
      <alignment horizontal="right" vertical="center" wrapText="1"/>
    </xf>
    <xf numFmtId="165" fontId="3" fillId="0" borderId="15" xfId="1" applyNumberFormat="1" applyFont="1" applyBorder="1" applyAlignment="1">
      <alignment horizontal="righ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5" xfId="1" applyFont="1" applyBorder="1" applyAlignment="1">
      <alignment vertical="center" wrapText="1"/>
    </xf>
    <xf numFmtId="0" fontId="3" fillId="0" borderId="19" xfId="1" applyFont="1" applyBorder="1" applyAlignment="1">
      <alignment horizontal="center" vertical="center" wrapText="1"/>
    </xf>
    <xf numFmtId="0" fontId="25" fillId="0" borderId="19" xfId="0" applyFont="1" applyBorder="1" applyAlignment="1"/>
    <xf numFmtId="0" fontId="3" fillId="0" borderId="19" xfId="1" applyFont="1" applyBorder="1" applyAlignment="1">
      <alignment vertical="center" wrapText="1"/>
    </xf>
    <xf numFmtId="164" fontId="3" fillId="2" borderId="19" xfId="1" applyNumberFormat="1" applyFont="1" applyFill="1" applyBorder="1" applyAlignment="1">
      <alignment horizontal="right" vertical="center" wrapText="1"/>
    </xf>
    <xf numFmtId="165" fontId="3" fillId="0" borderId="19" xfId="1" applyNumberFormat="1" applyFont="1" applyBorder="1" applyAlignment="1">
      <alignment horizontal="right" vertical="center" wrapText="1"/>
    </xf>
    <xf numFmtId="0" fontId="2" fillId="0" borderId="15" xfId="1" applyFont="1" applyBorder="1" applyAlignment="1">
      <alignment vertical="center"/>
    </xf>
    <xf numFmtId="165" fontId="3" fillId="2" borderId="15" xfId="1" applyNumberFormat="1" applyFont="1" applyFill="1" applyBorder="1" applyAlignment="1">
      <alignment horizontal="right" vertical="center" wrapText="1"/>
    </xf>
    <xf numFmtId="0" fontId="10" fillId="0" borderId="15" xfId="1" applyFont="1" applyBorder="1" applyAlignment="1">
      <alignment horizontal="center" vertical="center" wrapText="1"/>
    </xf>
    <xf numFmtId="0" fontId="9" fillId="0" borderId="15" xfId="1" applyFont="1" applyBorder="1"/>
    <xf numFmtId="164" fontId="8" fillId="0" borderId="15" xfId="1" applyNumberFormat="1" applyFont="1" applyBorder="1" applyAlignment="1">
      <alignment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13" fillId="0" borderId="15" xfId="1" applyFont="1" applyBorder="1"/>
    <xf numFmtId="164" fontId="9" fillId="0" borderId="15" xfId="1" applyNumberFormat="1" applyFont="1" applyBorder="1" applyAlignment="1">
      <alignment vertical="center" wrapText="1"/>
    </xf>
    <xf numFmtId="164" fontId="9" fillId="0" borderId="15" xfId="1" applyNumberFormat="1" applyFont="1" applyBorder="1" applyAlignment="1">
      <alignment wrapText="1"/>
    </xf>
    <xf numFmtId="164" fontId="8" fillId="0" borderId="15" xfId="1" applyNumberFormat="1" applyFont="1" applyBorder="1" applyAlignment="1">
      <alignment vertical="center" wrapText="1"/>
    </xf>
    <xf numFmtId="164" fontId="3" fillId="0" borderId="15" xfId="1" applyNumberFormat="1" applyFont="1" applyBorder="1" applyAlignment="1">
      <alignment horizontal="right" vertical="center" wrapText="1"/>
    </xf>
    <xf numFmtId="0" fontId="14" fillId="0" borderId="7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164" fontId="2" fillId="4" borderId="3" xfId="1" applyNumberFormat="1" applyFont="1" applyFill="1" applyBorder="1" applyAlignment="1">
      <alignment horizontal="right" vertical="center" wrapText="1"/>
    </xf>
    <xf numFmtId="0" fontId="2" fillId="4" borderId="0" xfId="1" applyFont="1" applyFill="1" applyAlignment="1">
      <alignment horizontal="left" wrapText="1"/>
    </xf>
    <xf numFmtId="164" fontId="2" fillId="4" borderId="0" xfId="1" applyNumberFormat="1" applyFont="1" applyFill="1" applyBorder="1" applyAlignment="1">
      <alignment horizontal="right" vertical="center" wrapText="1"/>
    </xf>
    <xf numFmtId="164" fontId="12" fillId="4" borderId="0" xfId="1" applyNumberFormat="1" applyFont="1" applyFill="1" applyBorder="1" applyAlignment="1">
      <alignment horizontal="right" vertical="center" wrapText="1"/>
    </xf>
    <xf numFmtId="164" fontId="2" fillId="4" borderId="4" xfId="1" applyNumberFormat="1" applyFont="1" applyFill="1" applyBorder="1" applyAlignment="1">
      <alignment horizontal="right" vertical="center" wrapText="1"/>
    </xf>
    <xf numFmtId="0" fontId="3" fillId="0" borderId="20" xfId="1" applyFont="1" applyBorder="1" applyAlignment="1">
      <alignment vertical="center" wrapText="1"/>
    </xf>
    <xf numFmtId="0" fontId="24" fillId="0" borderId="0" xfId="0" applyFont="1" applyAlignment="1">
      <alignment horizontal="left" vertical="center" indent="1"/>
    </xf>
    <xf numFmtId="0" fontId="28" fillId="0" borderId="17" xfId="0" applyFont="1" applyBorder="1" applyAlignment="1">
      <alignment vertical="center"/>
    </xf>
    <xf numFmtId="0" fontId="22" fillId="4" borderId="9" xfId="6" applyFill="1" applyBorder="1"/>
    <xf numFmtId="0" fontId="22" fillId="4" borderId="10" xfId="6" applyFill="1" applyBorder="1"/>
    <xf numFmtId="0" fontId="22" fillId="4" borderId="11" xfId="6" applyFill="1" applyBorder="1"/>
    <xf numFmtId="0" fontId="22" fillId="4" borderId="0" xfId="6" applyFill="1"/>
    <xf numFmtId="0" fontId="22" fillId="0" borderId="0" xfId="6"/>
    <xf numFmtId="0" fontId="22" fillId="4" borderId="12" xfId="6" applyFill="1" applyBorder="1"/>
    <xf numFmtId="0" fontId="22" fillId="4" borderId="0" xfId="6" applyFill="1" applyBorder="1"/>
    <xf numFmtId="0" fontId="22" fillId="4" borderId="13" xfId="6" applyFill="1" applyBorder="1"/>
    <xf numFmtId="0" fontId="22" fillId="4" borderId="14" xfId="6" applyFill="1" applyBorder="1"/>
    <xf numFmtId="0" fontId="22" fillId="4" borderId="15" xfId="6" applyFill="1" applyBorder="1"/>
    <xf numFmtId="0" fontId="22" fillId="4" borderId="16" xfId="6" applyFill="1" applyBorder="1"/>
    <xf numFmtId="164" fontId="4" fillId="2" borderId="2" xfId="1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7" fillId="0" borderId="5" xfId="1" applyFont="1" applyBorder="1" applyAlignment="1">
      <alignment horizontal="left" vertical="center"/>
    </xf>
    <xf numFmtId="0" fontId="14" fillId="2" borderId="5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4" fillId="0" borderId="7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7">
    <cellStyle name="Normal 2 4" xfId="1"/>
    <cellStyle name="Normal 44" xfId="4"/>
    <cellStyle name="Normalny" xfId="0" builtinId="0"/>
    <cellStyle name="Normalny 2" xfId="5"/>
    <cellStyle name="Normalny 2 2" xfId="6"/>
    <cellStyle name="Percent 18" xfId="3"/>
    <cellStyle name="Percent 2 2" xfId="2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CCC S.A.  Capital Group</a:t>
          </a:r>
          <a:b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pl-PL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Basic financial data under IFRS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1</xdr:col>
      <xdr:colOff>0</xdr:colOff>
      <xdr:row>18</xdr:row>
      <xdr:rowOff>30480</xdr:rowOff>
    </xdr:from>
    <xdr:to>
      <xdr:col>9</xdr:col>
      <xdr:colOff>579120</xdr:colOff>
      <xdr:row>25</xdr:row>
      <xdr:rowOff>91440</xdr:rowOff>
    </xdr:to>
    <xdr:sp macro="" textlink="">
      <xdr:nvSpPr>
        <xdr:cNvPr id="3" name="pole tekstowe 2"/>
        <xdr:cNvSpPr txBox="1"/>
      </xdr:nvSpPr>
      <xdr:spPr>
        <a:xfrm>
          <a:off x="609600" y="3322320"/>
          <a:ext cx="5455920" cy="1341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HAS BEEN PREPARED FOR INFORMATION PURPOSES ONLY.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OFFICIAL SOURCE OF FINANCIAL DATA ARE FINANCIAL REPORTS OF CCC S.A.</a:t>
          </a:r>
        </a:p>
        <a:p>
          <a:endParaRPr lang="pl-PL" sz="1000"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document was prepared based on Consolidated Financial Statements of the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which were included in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Financial Reports of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</a:t>
          </a:r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Presented financial data include discontinued operations.</a:t>
          </a:r>
          <a:endParaRPr lang="pl-PL">
            <a:solidFill>
              <a:srgbClr val="FF0000"/>
            </a:solidFill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pl-PL" sz="1000">
            <a:effectLst/>
          </a:endParaRPr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5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7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8/2Q2018/6-2018/konsola%206-2018%20%20final/eConso_MS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Sprzedaz_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skaznik_zadluzenia_i_plynn"/>
      <sheetName val="FWT_Segmenty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PL"/>
      <sheetName val="FWT_PLQ23"/>
      <sheetName val="FWT_BS"/>
      <sheetName val="FWT_CF"/>
      <sheetName val="FWT_EC"/>
      <sheetName val="FWT_KR"/>
      <sheetName val="FWT_Pozost_p_k_oper"/>
      <sheetName val="FWT_Leasing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Zadluzenie"/>
      <sheetName val="FWT_Wskaznik_zadluzenia"/>
      <sheetName val="FWT_Zabezpieczenia"/>
      <sheetName val="FWT_Wymagalnosc_zobowiazan"/>
      <sheetName val="FWT_CF_dodatkowe_info(1)"/>
      <sheetName val="Dodatkowe_info_CF"/>
      <sheetName val="FWT_CF_dodatkowe_info(2)"/>
      <sheetName val="FWT_WNiP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EC"/>
      <sheetName val="CF"/>
      <sheetName val="PLQ23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Uzg_obciazenia"/>
      <sheetName val="Podatek_dochodowy_A"/>
      <sheetName val="Rezerwy"/>
      <sheetName val="Rezerwy_Conso"/>
      <sheetName val="Podatek_odroczony"/>
      <sheetName val="Deftax_Conso"/>
      <sheetName val="Zapasy"/>
      <sheetName val="Naleznosci_od_odbiorcow_i_inne"/>
      <sheetName val="Staw_pod_kraje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ST"/>
      <sheetName val="ST_Conso"/>
      <sheetName val="WNiP"/>
      <sheetName val="WNiP_Conso"/>
      <sheetName val="Zobowiazania_wobec_dost_i_inne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Srodki_pieniezn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>
        <row r="3283">
          <cell r="B3283" t="str">
            <v>NOTA</v>
          </cell>
        </row>
        <row r="3587">
          <cell r="B3587" t="str">
            <v>nd</v>
          </cell>
        </row>
        <row r="3718">
          <cell r="B3718" t="str">
            <v>01.2018-06.2018</v>
          </cell>
        </row>
        <row r="3719">
          <cell r="B3719" t="str">
            <v>01.2017-06.2017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8">
          <cell r="BH8">
            <v>213717704.29075131</v>
          </cell>
        </row>
      </sheetData>
      <sheetData sheetId="86">
        <row r="7">
          <cell r="BH7">
            <v>2026414269.7591705</v>
          </cell>
        </row>
      </sheetData>
      <sheetData sheetId="87">
        <row r="11">
          <cell r="D11">
            <v>-94677198.560000002</v>
          </cell>
        </row>
      </sheetData>
      <sheetData sheetId="88"/>
      <sheetData sheetId="89"/>
      <sheetData sheetId="90"/>
      <sheetData sheetId="91">
        <row r="10">
          <cell r="C10">
            <v>919172552.49000001</v>
          </cell>
          <cell r="D10">
            <v>422400159.20156598</v>
          </cell>
          <cell r="E10">
            <v>179828828.09399283</v>
          </cell>
          <cell r="F10">
            <v>45675507.420913994</v>
          </cell>
          <cell r="G10">
            <v>400254760.59886354</v>
          </cell>
          <cell r="H10">
            <v>1096289662.9538341</v>
          </cell>
          <cell r="I10">
            <v>131320073.66</v>
          </cell>
          <cell r="J10">
            <v>3194941544.4191704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-1037516495.3900001</v>
          </cell>
          <cell r="I11">
            <v>-131056377.08</v>
          </cell>
          <cell r="J11">
            <v>-1168572872.47</v>
          </cell>
        </row>
        <row r="13">
          <cell r="C13">
            <v>482257293.24528909</v>
          </cell>
          <cell r="D13">
            <v>249523589.16908383</v>
          </cell>
          <cell r="E13">
            <v>108846005.81515722</v>
          </cell>
          <cell r="F13">
            <v>24475245.743420921</v>
          </cell>
          <cell r="G13">
            <v>165040887.19275108</v>
          </cell>
          <cell r="H13">
            <v>18677155.980337463</v>
          </cell>
          <cell r="I13">
            <v>-313916.87999999523</v>
          </cell>
        </row>
        <row r="15">
          <cell r="C15">
            <v>129958285.72687669</v>
          </cell>
          <cell r="D15">
            <v>23903559.007668294</v>
          </cell>
          <cell r="E15">
            <v>-79548867.417217076</v>
          </cell>
          <cell r="F15">
            <v>-891822.04969718959</v>
          </cell>
          <cell r="G15">
            <v>51725685.774786919</v>
          </cell>
          <cell r="H15">
            <v>12446263.49911586</v>
          </cell>
          <cell r="I15">
            <v>-313916.87999999523</v>
          </cell>
        </row>
        <row r="17">
          <cell r="C17">
            <v>1098999999.9999998</v>
          </cell>
          <cell r="D17">
            <v>820399999.99999988</v>
          </cell>
          <cell r="E17">
            <v>1354400000</v>
          </cell>
          <cell r="F17">
            <v>109800000</v>
          </cell>
          <cell r="G17">
            <v>338700000</v>
          </cell>
          <cell r="H17">
            <v>55900000</v>
          </cell>
          <cell r="I17">
            <v>72700000</v>
          </cell>
          <cell r="J17">
            <v>3850899999.9999995</v>
          </cell>
        </row>
        <row r="18">
          <cell r="C18">
            <v>2500000</v>
          </cell>
          <cell r="D18">
            <v>0</v>
          </cell>
          <cell r="E18">
            <v>1400000</v>
          </cell>
          <cell r="F18">
            <v>1400000</v>
          </cell>
          <cell r="G18">
            <v>5900000</v>
          </cell>
          <cell r="H18">
            <v>18100000</v>
          </cell>
          <cell r="I18">
            <v>2700000</v>
          </cell>
          <cell r="J18">
            <v>32000000</v>
          </cell>
        </row>
        <row r="19">
          <cell r="C19">
            <v>308900000</v>
          </cell>
          <cell r="D19">
            <v>204200000</v>
          </cell>
          <cell r="E19">
            <v>208300000</v>
          </cell>
          <cell r="F19">
            <v>30800000</v>
          </cell>
          <cell r="G19">
            <v>274100000</v>
          </cell>
          <cell r="H19">
            <v>828000000</v>
          </cell>
          <cell r="I19">
            <v>36400000</v>
          </cell>
          <cell r="J19">
            <v>1890700000</v>
          </cell>
        </row>
        <row r="20">
          <cell r="C20">
            <v>454399999.99999994</v>
          </cell>
          <cell r="D20">
            <v>241400000</v>
          </cell>
          <cell r="E20">
            <v>159200000.00000003</v>
          </cell>
          <cell r="F20">
            <v>32100000</v>
          </cell>
          <cell r="G20">
            <v>229600000</v>
          </cell>
          <cell r="H20">
            <v>55900000</v>
          </cell>
          <cell r="I20">
            <v>72700000</v>
          </cell>
          <cell r="J20">
            <v>1245300000</v>
          </cell>
        </row>
        <row r="22">
          <cell r="C22">
            <v>-110000000</v>
          </cell>
          <cell r="D22">
            <v>-69800000</v>
          </cell>
          <cell r="E22">
            <v>-72200000</v>
          </cell>
          <cell r="F22">
            <v>-7400000</v>
          </cell>
          <cell r="G22">
            <v>-2100000</v>
          </cell>
          <cell r="H22">
            <v>-400000</v>
          </cell>
          <cell r="I22">
            <v>-1200000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</sheetData>
      <sheetData sheetId="92"/>
      <sheetData sheetId="93">
        <row r="17">
          <cell r="G17">
            <v>-280718181.97005701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26">
          <cell r="L26">
            <v>322338959.82077414</v>
          </cell>
        </row>
      </sheetData>
      <sheetData sheetId="116"/>
      <sheetData sheetId="117">
        <row r="22">
          <cell r="E22">
            <v>20752506.954889998</v>
          </cell>
        </row>
      </sheetData>
      <sheetData sheetId="118"/>
      <sheetData sheetId="119">
        <row r="228">
          <cell r="BH228">
            <v>36679896.764227644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topLeftCell="A10" workbookViewId="0">
      <selection activeCell="L26" sqref="L26"/>
    </sheetView>
  </sheetViews>
  <sheetFormatPr defaultRowHeight="14.4"/>
  <cols>
    <col min="1" max="16384" width="8.88671875" style="174"/>
  </cols>
  <sheetData>
    <row r="1" spans="1:32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2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7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</row>
    <row r="4" spans="1:32">
      <c r="A4" s="175"/>
      <c r="B4" s="176"/>
      <c r="C4" s="176"/>
      <c r="D4" s="176"/>
      <c r="E4" s="176"/>
      <c r="F4" s="176"/>
      <c r="G4" s="176"/>
      <c r="H4" s="176"/>
      <c r="I4" s="176"/>
      <c r="J4" s="176"/>
      <c r="K4" s="177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</row>
    <row r="5" spans="1:32">
      <c r="A5" s="175"/>
      <c r="B5" s="176"/>
      <c r="C5" s="176"/>
      <c r="D5" s="176"/>
      <c r="E5" s="176"/>
      <c r="F5" s="176"/>
      <c r="G5" s="176"/>
      <c r="H5" s="176"/>
      <c r="I5" s="176"/>
      <c r="J5" s="176"/>
      <c r="K5" s="177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</row>
    <row r="6" spans="1:32">
      <c r="A6" s="175"/>
      <c r="B6" s="176"/>
      <c r="C6" s="176"/>
      <c r="D6" s="176"/>
      <c r="E6" s="176"/>
      <c r="F6" s="176"/>
      <c r="G6" s="176"/>
      <c r="H6" s="176"/>
      <c r="I6" s="176"/>
      <c r="J6" s="176"/>
      <c r="K6" s="177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</row>
    <row r="7" spans="1:32">
      <c r="A7" s="175"/>
      <c r="B7" s="176"/>
      <c r="C7" s="176"/>
      <c r="D7" s="176"/>
      <c r="E7" s="176"/>
      <c r="F7" s="176"/>
      <c r="G7" s="176"/>
      <c r="H7" s="176"/>
      <c r="I7" s="176"/>
      <c r="J7" s="176"/>
      <c r="K7" s="177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</row>
    <row r="8" spans="1:32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7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</row>
    <row r="9" spans="1:32">
      <c r="A9" s="175"/>
      <c r="B9" s="176"/>
      <c r="C9" s="176"/>
      <c r="D9" s="176"/>
      <c r="E9" s="176"/>
      <c r="F9" s="176"/>
      <c r="G9" s="176"/>
      <c r="H9" s="176"/>
      <c r="I9" s="176"/>
      <c r="J9" s="176"/>
      <c r="K9" s="177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</row>
    <row r="10" spans="1:32">
      <c r="A10" s="175"/>
      <c r="B10" s="176"/>
      <c r="C10" s="176"/>
      <c r="D10" s="176"/>
      <c r="E10" s="176"/>
      <c r="F10" s="176"/>
      <c r="G10" s="176"/>
      <c r="H10" s="176"/>
      <c r="I10" s="176"/>
      <c r="J10" s="176"/>
      <c r="K10" s="177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</row>
    <row r="11" spans="1:32">
      <c r="A11" s="175"/>
      <c r="B11" s="176"/>
      <c r="C11" s="176"/>
      <c r="D11" s="176"/>
      <c r="E11" s="176"/>
      <c r="F11" s="176"/>
      <c r="G11" s="176"/>
      <c r="H11" s="176"/>
      <c r="I11" s="176"/>
      <c r="J11" s="176"/>
      <c r="K11" s="177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</row>
    <row r="12" spans="1:32">
      <c r="A12" s="175"/>
      <c r="B12" s="176"/>
      <c r="C12" s="176"/>
      <c r="D12" s="176"/>
      <c r="E12" s="176"/>
      <c r="F12" s="176"/>
      <c r="G12" s="176"/>
      <c r="H12" s="176"/>
      <c r="I12" s="176"/>
      <c r="J12" s="176"/>
      <c r="K12" s="177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</row>
    <row r="13" spans="1:32">
      <c r="A13" s="175"/>
      <c r="B13" s="176"/>
      <c r="C13" s="176"/>
      <c r="D13" s="176"/>
      <c r="E13" s="176"/>
      <c r="F13" s="176"/>
      <c r="G13" s="176"/>
      <c r="H13" s="176"/>
      <c r="I13" s="176"/>
      <c r="J13" s="176"/>
      <c r="K13" s="177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</row>
    <row r="14" spans="1:32">
      <c r="A14" s="175"/>
      <c r="B14" s="176"/>
      <c r="C14" s="176"/>
      <c r="D14" s="176"/>
      <c r="E14" s="176"/>
      <c r="F14" s="176"/>
      <c r="G14" s="176"/>
      <c r="H14" s="176"/>
      <c r="I14" s="176"/>
      <c r="J14" s="176"/>
      <c r="K14" s="177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</row>
    <row r="15" spans="1:32">
      <c r="A15" s="175"/>
      <c r="B15" s="176"/>
      <c r="C15" s="176"/>
      <c r="D15" s="176"/>
      <c r="E15" s="176"/>
      <c r="F15" s="176"/>
      <c r="G15" s="176"/>
      <c r="H15" s="176"/>
      <c r="I15" s="176"/>
      <c r="J15" s="176"/>
      <c r="K15" s="177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</row>
    <row r="16" spans="1:32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7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</row>
    <row r="17" spans="1:39">
      <c r="A17" s="175"/>
      <c r="B17" s="176"/>
      <c r="C17" s="176"/>
      <c r="D17" s="176"/>
      <c r="E17" s="176"/>
      <c r="F17" s="176"/>
      <c r="G17" s="176"/>
      <c r="H17" s="176"/>
      <c r="I17" s="176"/>
      <c r="J17" s="176"/>
      <c r="K17" s="177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</row>
    <row r="18" spans="1:39">
      <c r="A18" s="175"/>
      <c r="B18" s="176"/>
      <c r="C18" s="176"/>
      <c r="D18" s="176"/>
      <c r="E18" s="176"/>
      <c r="F18" s="176"/>
      <c r="G18" s="176"/>
      <c r="H18" s="176"/>
      <c r="I18" s="176"/>
      <c r="J18" s="176"/>
      <c r="K18" s="177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</row>
    <row r="19" spans="1:39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177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</row>
    <row r="20" spans="1:39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177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</row>
    <row r="21" spans="1:39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177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</row>
    <row r="22" spans="1:39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7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</row>
    <row r="23" spans="1:39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7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</row>
    <row r="24" spans="1:39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7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</row>
    <row r="25" spans="1:39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7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</row>
    <row r="26" spans="1:39" ht="15" thickBot="1">
      <c r="A26" s="178"/>
      <c r="B26" s="179"/>
      <c r="C26" s="179"/>
      <c r="D26" s="179"/>
      <c r="E26" s="179"/>
      <c r="F26" s="179"/>
      <c r="G26" s="179"/>
      <c r="H26" s="179"/>
      <c r="I26" s="179"/>
      <c r="J26" s="179"/>
      <c r="K26" s="180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</row>
    <row r="27" spans="1:39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</row>
    <row r="28" spans="1:39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</row>
    <row r="29" spans="1:39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</row>
    <row r="30" spans="1:39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</row>
    <row r="31" spans="1:39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</row>
    <row r="32" spans="1:39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</row>
    <row r="33" spans="1:39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</row>
    <row r="34" spans="1:39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</row>
    <row r="35" spans="1:39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</row>
    <row r="36" spans="1:39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</row>
    <row r="37" spans="1:39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</row>
    <row r="38" spans="1:39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</row>
    <row r="39" spans="1:39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</row>
    <row r="40" spans="1:39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</row>
    <row r="41" spans="1:39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</row>
    <row r="42" spans="1:39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</row>
    <row r="43" spans="1:39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</row>
    <row r="44" spans="1:39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</row>
    <row r="45" spans="1:39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</row>
    <row r="46" spans="1:39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</row>
    <row r="47" spans="1:39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</row>
    <row r="48" spans="1:39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</row>
    <row r="49" spans="1:39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</row>
    <row r="50" spans="1:39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</row>
    <row r="51" spans="1:39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</row>
    <row r="52" spans="1:39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</row>
    <row r="53" spans="1:39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</row>
    <row r="54" spans="1:39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</row>
    <row r="55" spans="1:39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</row>
    <row r="56" spans="1:39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</row>
    <row r="57" spans="1:39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</row>
    <row r="58" spans="1:39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7"/>
  <sheetViews>
    <sheetView topLeftCell="A13" workbookViewId="0">
      <selection activeCell="C24" sqref="C24"/>
    </sheetView>
  </sheetViews>
  <sheetFormatPr defaultRowHeight="14.4"/>
  <cols>
    <col min="2" max="2" width="4.5546875" customWidth="1"/>
    <col min="3" max="3" width="32" customWidth="1"/>
    <col min="5" max="8" width="28" customWidth="1"/>
  </cols>
  <sheetData>
    <row r="1" spans="1:8" ht="15" thickBot="1">
      <c r="A1" s="1"/>
      <c r="B1" s="1"/>
      <c r="C1" s="2"/>
      <c r="D1" s="2"/>
      <c r="E1" s="3" t="s">
        <v>1</v>
      </c>
      <c r="F1" s="4" t="s">
        <v>2</v>
      </c>
      <c r="G1" s="5" t="s">
        <v>3</v>
      </c>
      <c r="H1" s="4" t="s">
        <v>4</v>
      </c>
    </row>
    <row r="2" spans="1:8" ht="15" thickTop="1">
      <c r="A2" s="6"/>
      <c r="B2" s="6"/>
      <c r="C2" s="7" t="s">
        <v>5</v>
      </c>
      <c r="D2" s="7"/>
      <c r="E2" s="181"/>
      <c r="F2" s="181"/>
      <c r="G2" s="181"/>
      <c r="H2" s="181"/>
    </row>
    <row r="3" spans="1:8">
      <c r="A3" s="8">
        <v>2</v>
      </c>
      <c r="B3" s="117"/>
      <c r="C3" s="118" t="s">
        <v>27</v>
      </c>
      <c r="D3" s="10"/>
      <c r="E3" s="11">
        <v>2026.4</v>
      </c>
      <c r="F3" s="26">
        <v>1332.3</v>
      </c>
      <c r="G3" s="11">
        <v>1846.2</v>
      </c>
      <c r="H3" s="26">
        <v>1125.8</v>
      </c>
    </row>
    <row r="4" spans="1:8">
      <c r="A4" s="8" t="s">
        <v>6</v>
      </c>
      <c r="B4" s="117"/>
      <c r="C4" s="118" t="s">
        <v>28</v>
      </c>
      <c r="D4" s="10"/>
      <c r="E4" s="11">
        <v>-977.9</v>
      </c>
      <c r="F4" s="26">
        <v>-615.79999999999995</v>
      </c>
      <c r="G4" s="11">
        <v>-907.8</v>
      </c>
      <c r="H4" s="26">
        <v>-538.1</v>
      </c>
    </row>
    <row r="5" spans="1:8">
      <c r="A5" s="8"/>
      <c r="B5" s="119" t="s">
        <v>29</v>
      </c>
      <c r="C5" s="119"/>
      <c r="D5" s="13"/>
      <c r="E5" s="14">
        <v>1048.5</v>
      </c>
      <c r="F5" s="26">
        <v>716.5</v>
      </c>
      <c r="G5" s="14">
        <v>938.40000000000009</v>
      </c>
      <c r="H5" s="26">
        <v>587.69999999999993</v>
      </c>
    </row>
    <row r="6" spans="1:8">
      <c r="A6" s="8" t="s">
        <v>6</v>
      </c>
      <c r="B6" s="117"/>
      <c r="C6" s="120" t="s">
        <v>30</v>
      </c>
      <c r="D6" s="16"/>
      <c r="E6" s="11">
        <v>-629.4</v>
      </c>
      <c r="F6" s="26">
        <v>-329.3</v>
      </c>
      <c r="G6" s="11">
        <v>-538.1</v>
      </c>
      <c r="H6" s="26">
        <v>-281.5</v>
      </c>
    </row>
    <row r="7" spans="1:8">
      <c r="A7" s="8" t="s">
        <v>6</v>
      </c>
      <c r="B7" s="117"/>
      <c r="C7" s="120" t="s">
        <v>31</v>
      </c>
      <c r="D7" s="10"/>
      <c r="E7" s="11">
        <v>-281.89999999999998</v>
      </c>
      <c r="F7" s="26">
        <v>-172.5</v>
      </c>
      <c r="G7" s="11">
        <v>-195</v>
      </c>
      <c r="H7" s="26">
        <v>-107.6</v>
      </c>
    </row>
    <row r="8" spans="1:8">
      <c r="A8" s="8" t="s">
        <v>6</v>
      </c>
      <c r="B8" s="117"/>
      <c r="C8" s="120" t="s">
        <v>32</v>
      </c>
      <c r="D8" s="10"/>
      <c r="E8" s="11">
        <v>-81.8</v>
      </c>
      <c r="F8" s="26">
        <v>-43.3</v>
      </c>
      <c r="G8" s="11">
        <v>-44.3</v>
      </c>
      <c r="H8" s="26">
        <v>-22</v>
      </c>
    </row>
    <row r="9" spans="1:8">
      <c r="A9" s="8" t="s">
        <v>7</v>
      </c>
      <c r="B9" s="117"/>
      <c r="C9" s="120" t="s">
        <v>33</v>
      </c>
      <c r="D9" s="10"/>
      <c r="E9" s="11">
        <v>67.399999999999991</v>
      </c>
      <c r="F9" s="26">
        <v>70.900000000000006</v>
      </c>
      <c r="G9" s="11">
        <v>2.9</v>
      </c>
      <c r="H9" s="26">
        <v>3.5</v>
      </c>
    </row>
    <row r="10" spans="1:8" ht="15" thickBot="1">
      <c r="A10" s="138"/>
      <c r="B10" s="139" t="s">
        <v>34</v>
      </c>
      <c r="C10" s="139"/>
      <c r="D10" s="129"/>
      <c r="E10" s="140">
        <v>122.80000000000007</v>
      </c>
      <c r="F10" s="141">
        <v>242.29999999999995</v>
      </c>
      <c r="G10" s="140">
        <v>163.90000000000009</v>
      </c>
      <c r="H10" s="141">
        <v>180.09999999999991</v>
      </c>
    </row>
    <row r="11" spans="1:8">
      <c r="A11" s="8" t="s">
        <v>7</v>
      </c>
      <c r="B11" s="117"/>
      <c r="C11" s="120" t="s">
        <v>35</v>
      </c>
      <c r="D11" s="10"/>
      <c r="E11" s="11">
        <f>1.7+15</f>
        <v>16.7</v>
      </c>
      <c r="F11" s="26">
        <v>10.3</v>
      </c>
      <c r="G11" s="11">
        <v>1.5</v>
      </c>
      <c r="H11" s="26">
        <v>1.2</v>
      </c>
    </row>
    <row r="12" spans="1:8">
      <c r="A12" s="8" t="s">
        <v>7</v>
      </c>
      <c r="B12" s="117"/>
      <c r="C12" s="120" t="s">
        <v>36</v>
      </c>
      <c r="D12" s="10"/>
      <c r="E12" s="11">
        <f>-49.4-15</f>
        <v>-64.400000000000006</v>
      </c>
      <c r="F12" s="26">
        <v>-39.700000000000003</v>
      </c>
      <c r="G12" s="11">
        <v>-35.6</v>
      </c>
      <c r="H12" s="26">
        <v>-16.8</v>
      </c>
    </row>
    <row r="13" spans="1:8" ht="15" thickBot="1">
      <c r="A13" s="138"/>
      <c r="B13" s="139" t="s">
        <v>37</v>
      </c>
      <c r="C13" s="139"/>
      <c r="D13" s="142"/>
      <c r="E13" s="140">
        <v>75.10000000000008</v>
      </c>
      <c r="F13" s="141">
        <v>212.89999999999998</v>
      </c>
      <c r="G13" s="140">
        <v>129.8000000000001</v>
      </c>
      <c r="H13" s="141">
        <v>164.49999999999989</v>
      </c>
    </row>
    <row r="14" spans="1:8">
      <c r="A14" s="8" t="s">
        <v>8</v>
      </c>
      <c r="B14" s="117"/>
      <c r="C14" s="120" t="s">
        <v>38</v>
      </c>
      <c r="D14" s="20"/>
      <c r="E14" s="11">
        <v>-9.3000000000000007</v>
      </c>
      <c r="F14" s="26">
        <v>-3</v>
      </c>
      <c r="G14" s="11">
        <v>-16.7</v>
      </c>
      <c r="H14" s="26">
        <v>-13.8</v>
      </c>
    </row>
    <row r="15" spans="1:8" ht="15" thickBot="1">
      <c r="A15" s="138"/>
      <c r="B15" s="139" t="s">
        <v>39</v>
      </c>
      <c r="C15" s="139"/>
      <c r="D15" s="142"/>
      <c r="E15" s="140">
        <v>65.800000000000082</v>
      </c>
      <c r="F15" s="141">
        <v>209.9</v>
      </c>
      <c r="G15" s="140">
        <v>113.10000000000009</v>
      </c>
      <c r="H15" s="141">
        <v>150.69999999999987</v>
      </c>
    </row>
    <row r="16" spans="1:8">
      <c r="A16" s="8"/>
      <c r="B16" s="117"/>
      <c r="C16" s="118" t="s">
        <v>40</v>
      </c>
      <c r="D16" s="16"/>
      <c r="E16" s="22">
        <v>58.500000000000085</v>
      </c>
      <c r="F16" s="26">
        <v>204.2</v>
      </c>
      <c r="G16" s="22">
        <v>105.2</v>
      </c>
      <c r="H16" s="26">
        <v>148.19999999999999</v>
      </c>
    </row>
    <row r="17" spans="1:8">
      <c r="A17" s="8"/>
      <c r="B17" s="117"/>
      <c r="C17" s="118" t="s">
        <v>41</v>
      </c>
      <c r="D17" s="20"/>
      <c r="E17" s="11">
        <v>7.3</v>
      </c>
      <c r="F17" s="26">
        <v>5.7</v>
      </c>
      <c r="G17" s="11">
        <v>7.9</v>
      </c>
      <c r="H17" s="26">
        <v>2.5</v>
      </c>
    </row>
    <row r="18" spans="1:8">
      <c r="A18" s="8"/>
      <c r="B18" s="119" t="s">
        <v>42</v>
      </c>
      <c r="C18" s="119"/>
      <c r="D18" s="16"/>
      <c r="E18" s="11"/>
      <c r="F18" s="26"/>
      <c r="G18" s="11"/>
      <c r="H18" s="26"/>
    </row>
    <row r="19" spans="1:8" ht="31.8">
      <c r="A19" s="8"/>
      <c r="B19" s="16"/>
      <c r="C19" s="118" t="s">
        <v>43</v>
      </c>
      <c r="D19" s="20"/>
      <c r="E19" s="11">
        <v>7.9</v>
      </c>
      <c r="F19" s="26">
        <v>4.4000000000000004</v>
      </c>
      <c r="G19" s="11">
        <v>-1.2</v>
      </c>
      <c r="H19" s="26">
        <v>-1</v>
      </c>
    </row>
    <row r="20" spans="1:8">
      <c r="A20" s="8"/>
      <c r="B20" s="16"/>
      <c r="C20" s="21" t="s">
        <v>44</v>
      </c>
      <c r="D20" s="20"/>
      <c r="E20" s="11">
        <v>0</v>
      </c>
      <c r="F20" s="26"/>
      <c r="G20" s="11">
        <v>0</v>
      </c>
      <c r="H20" s="26"/>
    </row>
    <row r="21" spans="1:8" ht="15" thickBot="1">
      <c r="A21" s="138"/>
      <c r="B21" s="139" t="s">
        <v>45</v>
      </c>
      <c r="C21" s="139"/>
      <c r="D21" s="143"/>
      <c r="E21" s="140">
        <v>7.9</v>
      </c>
      <c r="F21" s="141">
        <v>4.4000000000000004</v>
      </c>
      <c r="G21" s="140">
        <v>-1.2</v>
      </c>
      <c r="H21" s="141">
        <v>-1</v>
      </c>
    </row>
    <row r="22" spans="1:8" ht="15" thickBot="1">
      <c r="A22" s="144"/>
      <c r="B22" s="145" t="s">
        <v>46</v>
      </c>
      <c r="C22" s="145"/>
      <c r="D22" s="146"/>
      <c r="E22" s="147">
        <v>73.700000000000088</v>
      </c>
      <c r="F22" s="148">
        <v>214.3</v>
      </c>
      <c r="G22" s="147">
        <v>111.9</v>
      </c>
      <c r="H22" s="148">
        <v>149.69999999999987</v>
      </c>
    </row>
    <row r="23" spans="1:8">
      <c r="A23" s="8"/>
      <c r="B23" s="16"/>
      <c r="C23" s="118" t="s">
        <v>40</v>
      </c>
      <c r="D23" s="20"/>
      <c r="E23" s="11">
        <v>66.400000000000091</v>
      </c>
      <c r="F23" s="26">
        <v>0</v>
      </c>
      <c r="G23" s="11">
        <v>104</v>
      </c>
      <c r="H23" s="26">
        <v>147.19999999999999</v>
      </c>
    </row>
    <row r="24" spans="1:8" ht="15" thickBot="1">
      <c r="A24" s="8"/>
      <c r="B24" s="16"/>
      <c r="C24" s="118" t="s">
        <v>41</v>
      </c>
      <c r="D24" s="20"/>
      <c r="E24" s="11">
        <v>7.3</v>
      </c>
      <c r="F24" s="26">
        <v>5.7</v>
      </c>
      <c r="G24" s="11">
        <v>7.9</v>
      </c>
      <c r="H24" s="26">
        <v>2.5</v>
      </c>
    </row>
    <row r="25" spans="1:8">
      <c r="A25" s="8"/>
      <c r="B25" s="121" t="s">
        <v>47</v>
      </c>
      <c r="C25" s="23"/>
      <c r="D25" s="24"/>
      <c r="E25" s="14">
        <v>41.2</v>
      </c>
      <c r="F25" s="26">
        <v>41.2</v>
      </c>
      <c r="G25" s="14">
        <v>39.200000000000003</v>
      </c>
      <c r="H25" s="26">
        <v>39.200000000000003</v>
      </c>
    </row>
    <row r="26" spans="1:8">
      <c r="A26" s="8"/>
      <c r="B26" s="119" t="s">
        <v>48</v>
      </c>
      <c r="C26" s="23"/>
      <c r="D26" s="24"/>
      <c r="E26" s="25">
        <v>1.5977244275823685</v>
      </c>
      <c r="F26" s="26">
        <v>5.0988900240621078</v>
      </c>
      <c r="G26" s="25">
        <v>2.89</v>
      </c>
      <c r="H26" s="26">
        <v>3.84</v>
      </c>
    </row>
    <row r="27" spans="1:8" ht="15" thickBot="1">
      <c r="A27" s="138"/>
      <c r="B27" s="139" t="s">
        <v>49</v>
      </c>
      <c r="C27" s="149"/>
      <c r="D27" s="143"/>
      <c r="E27" s="150">
        <f>E26</f>
        <v>1.5977244275823685</v>
      </c>
      <c r="F27" s="141">
        <v>5.0988900240621078</v>
      </c>
      <c r="G27" s="150">
        <v>2.89</v>
      </c>
      <c r="H27" s="141">
        <v>3.84</v>
      </c>
    </row>
  </sheetData>
  <mergeCells count="1">
    <mergeCell ref="E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7"/>
  <sheetViews>
    <sheetView workbookViewId="0">
      <selection activeCell="C3" sqref="C3"/>
    </sheetView>
  </sheetViews>
  <sheetFormatPr defaultRowHeight="14.4"/>
  <cols>
    <col min="1" max="1" width="5.5546875" customWidth="1"/>
    <col min="2" max="2" width="2.5546875" customWidth="1"/>
    <col min="3" max="3" width="47.44140625" customWidth="1"/>
    <col min="4" max="4" width="0.109375" customWidth="1"/>
    <col min="5" max="5" width="22.33203125" customWidth="1"/>
    <col min="6" max="6" width="0.109375" customWidth="1"/>
    <col min="7" max="7" width="20.6640625" customWidth="1"/>
  </cols>
  <sheetData>
    <row r="1" spans="1:7" ht="15" thickBot="1">
      <c r="A1" s="1"/>
      <c r="B1" s="1"/>
      <c r="C1" s="2"/>
      <c r="D1" s="2"/>
      <c r="E1" s="27" t="s">
        <v>9</v>
      </c>
      <c r="F1" s="2"/>
      <c r="G1" s="28" t="s">
        <v>10</v>
      </c>
    </row>
    <row r="2" spans="1:7" ht="15" thickTop="1">
      <c r="A2" s="29"/>
      <c r="B2" s="30"/>
      <c r="C2" s="31"/>
      <c r="D2" s="31"/>
      <c r="E2" s="32"/>
      <c r="F2" s="33"/>
      <c r="G2" s="32"/>
    </row>
    <row r="3" spans="1:7">
      <c r="A3" s="8" t="s">
        <v>11</v>
      </c>
      <c r="B3" s="117"/>
      <c r="C3" s="122" t="s">
        <v>50</v>
      </c>
      <c r="D3" s="9"/>
      <c r="E3" s="11">
        <v>213.7</v>
      </c>
      <c r="F3" s="34"/>
      <c r="G3" s="18">
        <v>197.5</v>
      </c>
    </row>
    <row r="4" spans="1:7">
      <c r="A4" s="8"/>
      <c r="B4" s="117"/>
      <c r="C4" s="122" t="s">
        <v>51</v>
      </c>
      <c r="D4" s="9"/>
      <c r="E4" s="11">
        <v>149.9</v>
      </c>
      <c r="F4" s="34"/>
      <c r="G4" s="18">
        <v>106.2</v>
      </c>
    </row>
    <row r="5" spans="1:7">
      <c r="A5" s="8" t="s">
        <v>12</v>
      </c>
      <c r="B5" s="117"/>
      <c r="C5" s="122" t="s">
        <v>52</v>
      </c>
      <c r="D5" s="9"/>
      <c r="E5" s="11">
        <v>607.69999999999982</v>
      </c>
      <c r="F5" s="34"/>
      <c r="G5" s="18">
        <v>393</v>
      </c>
    </row>
    <row r="6" spans="1:7">
      <c r="A6" s="8" t="s">
        <v>12</v>
      </c>
      <c r="B6" s="117"/>
      <c r="C6" s="122" t="s">
        <v>53</v>
      </c>
      <c r="D6" s="9"/>
      <c r="E6" s="11">
        <v>339.9</v>
      </c>
      <c r="F6" s="35"/>
      <c r="G6" s="18">
        <v>323.8</v>
      </c>
    </row>
    <row r="7" spans="1:7">
      <c r="A7" s="8" t="s">
        <v>12</v>
      </c>
      <c r="B7" s="117"/>
      <c r="C7" s="122" t="s">
        <v>54</v>
      </c>
      <c r="D7" s="9"/>
      <c r="E7" s="11">
        <v>79.099999999999994</v>
      </c>
      <c r="F7" s="34"/>
      <c r="G7" s="18">
        <v>70.2</v>
      </c>
    </row>
    <row r="8" spans="1:7">
      <c r="A8" s="8"/>
      <c r="B8" s="117"/>
      <c r="C8" s="122" t="s">
        <v>88</v>
      </c>
      <c r="D8" s="9"/>
      <c r="E8" s="11">
        <v>2453.8000000000002</v>
      </c>
      <c r="F8" s="34"/>
      <c r="G8" s="18" t="s">
        <v>13</v>
      </c>
    </row>
    <row r="9" spans="1:7">
      <c r="A9" s="8" t="s">
        <v>14</v>
      </c>
      <c r="B9" s="117"/>
      <c r="C9" s="122" t="s">
        <v>55</v>
      </c>
      <c r="D9" s="9"/>
      <c r="E9" s="11">
        <v>75.900000000000006</v>
      </c>
      <c r="F9" s="35"/>
      <c r="G9" s="18">
        <v>63.4</v>
      </c>
    </row>
    <row r="10" spans="1:7">
      <c r="A10" s="8"/>
      <c r="B10" s="117"/>
      <c r="C10" s="122" t="s">
        <v>56</v>
      </c>
      <c r="D10" s="9"/>
      <c r="E10" s="11">
        <v>1.9</v>
      </c>
      <c r="F10" s="36"/>
      <c r="G10" s="18"/>
    </row>
    <row r="11" spans="1:7" ht="15" thickBot="1">
      <c r="A11" s="151"/>
      <c r="B11" s="183" t="s">
        <v>57</v>
      </c>
      <c r="C11" s="183"/>
      <c r="D11" s="152"/>
      <c r="E11" s="140">
        <v>3921.9</v>
      </c>
      <c r="F11" s="158"/>
      <c r="G11" s="159">
        <v>1154.1000000000001</v>
      </c>
    </row>
    <row r="12" spans="1:7">
      <c r="A12" s="8" t="s">
        <v>15</v>
      </c>
      <c r="B12" s="117"/>
      <c r="C12" s="122" t="s">
        <v>58</v>
      </c>
      <c r="D12" s="9"/>
      <c r="E12" s="11">
        <v>1845.3</v>
      </c>
      <c r="F12" s="37"/>
      <c r="G12" s="12">
        <v>1417.7</v>
      </c>
    </row>
    <row r="13" spans="1:7">
      <c r="A13" s="8" t="s">
        <v>16</v>
      </c>
      <c r="B13" s="117"/>
      <c r="C13" s="122" t="s">
        <v>59</v>
      </c>
      <c r="D13" s="9"/>
      <c r="E13" s="11">
        <v>120.3</v>
      </c>
      <c r="F13" s="38"/>
      <c r="G13" s="12">
        <v>95.7</v>
      </c>
    </row>
    <row r="14" spans="1:7">
      <c r="A14" s="8"/>
      <c r="B14" s="117"/>
      <c r="C14" s="122" t="s">
        <v>60</v>
      </c>
      <c r="D14" s="9"/>
      <c r="E14" s="11">
        <v>6.8</v>
      </c>
      <c r="F14" s="38"/>
      <c r="G14" s="12">
        <v>25.8</v>
      </c>
    </row>
    <row r="15" spans="1:7">
      <c r="A15" s="8" t="s">
        <v>17</v>
      </c>
      <c r="B15" s="117"/>
      <c r="C15" s="122" t="s">
        <v>56</v>
      </c>
      <c r="D15" s="9"/>
      <c r="E15" s="11">
        <v>11.2</v>
      </c>
      <c r="F15" s="38"/>
      <c r="G15" s="12">
        <v>9.1</v>
      </c>
    </row>
    <row r="16" spans="1:7">
      <c r="A16" s="8"/>
      <c r="B16" s="117"/>
      <c r="C16" s="122" t="s">
        <v>61</v>
      </c>
      <c r="D16" s="9"/>
      <c r="E16" s="11">
        <v>318.2</v>
      </c>
      <c r="F16" s="37"/>
      <c r="G16" s="18">
        <v>155.4</v>
      </c>
    </row>
    <row r="17" spans="1:7">
      <c r="A17" s="8" t="s">
        <v>18</v>
      </c>
      <c r="B17" s="117"/>
      <c r="C17" s="122" t="s">
        <v>62</v>
      </c>
      <c r="D17" s="9"/>
      <c r="E17" s="11">
        <v>709.2</v>
      </c>
      <c r="F17" s="37"/>
      <c r="G17" s="18">
        <v>511.6</v>
      </c>
    </row>
    <row r="18" spans="1:7">
      <c r="A18" s="8"/>
      <c r="B18" s="117"/>
      <c r="C18" s="122" t="s">
        <v>63</v>
      </c>
      <c r="D18" s="9"/>
      <c r="E18" s="11">
        <v>15.8</v>
      </c>
      <c r="F18" s="37"/>
      <c r="G18" s="18">
        <v>0.5</v>
      </c>
    </row>
    <row r="19" spans="1:7" ht="15" thickBot="1">
      <c r="A19" s="151"/>
      <c r="B19" s="183" t="s">
        <v>89</v>
      </c>
      <c r="C19" s="183"/>
      <c r="D19" s="152"/>
      <c r="E19" s="140">
        <v>3026.8</v>
      </c>
      <c r="F19" s="158"/>
      <c r="G19" s="154">
        <v>2215.8000000000002</v>
      </c>
    </row>
    <row r="20" spans="1:7" ht="15" thickBot="1">
      <c r="A20" s="151"/>
      <c r="B20" s="183" t="s">
        <v>64</v>
      </c>
      <c r="C20" s="183"/>
      <c r="D20" s="152"/>
      <c r="E20" s="140">
        <v>6948.7000000000007</v>
      </c>
      <c r="F20" s="156"/>
      <c r="G20" s="154">
        <v>3369.9000000000005</v>
      </c>
    </row>
    <row r="21" spans="1:7">
      <c r="A21" s="8" t="s">
        <v>12</v>
      </c>
      <c r="B21" s="117"/>
      <c r="C21" s="122" t="s">
        <v>65</v>
      </c>
      <c r="D21" s="39"/>
      <c r="E21" s="11">
        <v>210</v>
      </c>
      <c r="F21" s="35"/>
      <c r="G21" s="18">
        <v>436</v>
      </c>
    </row>
    <row r="22" spans="1:7">
      <c r="A22" s="8"/>
      <c r="B22" s="117"/>
      <c r="C22" s="122" t="s">
        <v>66</v>
      </c>
      <c r="D22" s="39"/>
      <c r="E22" s="11">
        <v>40.700000000000003</v>
      </c>
      <c r="F22" s="35"/>
      <c r="G22" s="18">
        <v>33.200000000000003</v>
      </c>
    </row>
    <row r="23" spans="1:7">
      <c r="A23" s="8" t="s">
        <v>19</v>
      </c>
      <c r="B23" s="117"/>
      <c r="C23" s="122" t="s">
        <v>67</v>
      </c>
      <c r="D23" s="39"/>
      <c r="E23" s="11">
        <v>17.2</v>
      </c>
      <c r="F23" s="35"/>
      <c r="G23" s="18">
        <v>9.4</v>
      </c>
    </row>
    <row r="24" spans="1:7">
      <c r="A24" s="8" t="s">
        <v>12</v>
      </c>
      <c r="B24" s="117"/>
      <c r="C24" s="122" t="s">
        <v>68</v>
      </c>
      <c r="D24" s="39"/>
      <c r="E24" s="11">
        <v>20.100000000000001</v>
      </c>
      <c r="F24" s="35"/>
      <c r="G24" s="18">
        <v>21.3</v>
      </c>
    </row>
    <row r="25" spans="1:7">
      <c r="A25" s="40" t="s">
        <v>20</v>
      </c>
      <c r="B25" s="117"/>
      <c r="C25" s="122" t="s">
        <v>69</v>
      </c>
      <c r="D25" s="39"/>
      <c r="E25" s="11">
        <v>844.4</v>
      </c>
      <c r="F25" s="35"/>
      <c r="G25" s="18">
        <v>777.9</v>
      </c>
    </row>
    <row r="26" spans="1:7">
      <c r="A26" s="41"/>
      <c r="B26" s="117"/>
      <c r="C26" s="123" t="s">
        <v>70</v>
      </c>
      <c r="D26" s="39"/>
      <c r="E26" s="11">
        <v>1971.2</v>
      </c>
      <c r="F26" s="35"/>
      <c r="G26" s="42">
        <v>0</v>
      </c>
    </row>
    <row r="27" spans="1:7" ht="15" thickBot="1">
      <c r="A27" s="151"/>
      <c r="B27" s="183" t="s">
        <v>71</v>
      </c>
      <c r="C27" s="183"/>
      <c r="D27" s="152"/>
      <c r="E27" s="140">
        <v>3103.6000000000004</v>
      </c>
      <c r="F27" s="157"/>
      <c r="G27" s="154">
        <v>1277.8</v>
      </c>
    </row>
    <row r="28" spans="1:7">
      <c r="A28" s="8" t="s">
        <v>12</v>
      </c>
      <c r="B28" s="117"/>
      <c r="C28" s="122" t="s">
        <v>65</v>
      </c>
      <c r="D28" s="9"/>
      <c r="E28" s="43">
        <v>1046.4000000000001</v>
      </c>
      <c r="F28" s="36"/>
      <c r="G28" s="18">
        <v>481.1</v>
      </c>
    </row>
    <row r="29" spans="1:7">
      <c r="A29" s="8" t="s">
        <v>18</v>
      </c>
      <c r="B29" s="117"/>
      <c r="C29" s="122" t="s">
        <v>72</v>
      </c>
      <c r="D29" s="9"/>
      <c r="E29" s="43">
        <v>763.8</v>
      </c>
      <c r="F29" s="36"/>
      <c r="G29" s="18">
        <v>235.8</v>
      </c>
    </row>
    <row r="30" spans="1:7">
      <c r="A30" s="8" t="s">
        <v>18</v>
      </c>
      <c r="B30" s="117"/>
      <c r="C30" s="122" t="s">
        <v>73</v>
      </c>
      <c r="D30" s="9"/>
      <c r="E30" s="43">
        <v>300.2</v>
      </c>
      <c r="F30" s="36"/>
      <c r="G30" s="18">
        <v>166.6</v>
      </c>
    </row>
    <row r="31" spans="1:7">
      <c r="A31" s="8" t="s">
        <v>21</v>
      </c>
      <c r="B31" s="117"/>
      <c r="C31" s="122" t="s">
        <v>74</v>
      </c>
      <c r="D31" s="9"/>
      <c r="E31" s="43">
        <v>13</v>
      </c>
      <c r="F31" s="36"/>
      <c r="G31" s="18">
        <v>26.6</v>
      </c>
    </row>
    <row r="32" spans="1:7">
      <c r="A32" s="8" t="s">
        <v>19</v>
      </c>
      <c r="B32" s="117"/>
      <c r="C32" s="122" t="s">
        <v>67</v>
      </c>
      <c r="D32" s="9"/>
      <c r="E32" s="43">
        <v>33.299999999999997</v>
      </c>
      <c r="F32" s="36"/>
      <c r="G32" s="18">
        <v>11.3</v>
      </c>
    </row>
    <row r="33" spans="1:7">
      <c r="A33" s="8" t="s">
        <v>12</v>
      </c>
      <c r="B33" s="117"/>
      <c r="C33" s="122" t="s">
        <v>68</v>
      </c>
      <c r="D33" s="9"/>
      <c r="E33" s="43">
        <v>2.4</v>
      </c>
      <c r="F33" s="36"/>
      <c r="G33" s="18">
        <v>2.4</v>
      </c>
    </row>
    <row r="34" spans="1:7">
      <c r="A34" s="8"/>
      <c r="B34" s="117"/>
      <c r="C34" s="122" t="s">
        <v>63</v>
      </c>
      <c r="D34" s="9"/>
      <c r="E34" s="43">
        <v>519.70000000000005</v>
      </c>
      <c r="F34" s="36"/>
      <c r="G34" s="12">
        <v>0</v>
      </c>
    </row>
    <row r="35" spans="1:7" ht="15" thickBot="1">
      <c r="A35" s="151"/>
      <c r="B35" s="183" t="s">
        <v>75</v>
      </c>
      <c r="C35" s="183"/>
      <c r="D35" s="152"/>
      <c r="E35" s="140">
        <v>2678.8</v>
      </c>
      <c r="F35" s="157"/>
      <c r="G35" s="154">
        <v>923.80000000000007</v>
      </c>
    </row>
    <row r="36" spans="1:7" ht="15" thickBot="1">
      <c r="A36" s="151"/>
      <c r="B36" s="183" t="s">
        <v>76</v>
      </c>
      <c r="C36" s="183"/>
      <c r="D36" s="152"/>
      <c r="E36" s="140">
        <v>5782.4000000000005</v>
      </c>
      <c r="F36" s="156"/>
      <c r="G36" s="154">
        <v>2201.6</v>
      </c>
    </row>
    <row r="37" spans="1:7" ht="15" thickBot="1">
      <c r="A37" s="151"/>
      <c r="B37" s="183" t="s">
        <v>77</v>
      </c>
      <c r="C37" s="183"/>
      <c r="D37" s="155"/>
      <c r="E37" s="140">
        <v>1166.3000000000002</v>
      </c>
      <c r="F37" s="156"/>
      <c r="G37" s="154">
        <v>1168.3000000000006</v>
      </c>
    </row>
    <row r="38" spans="1:7">
      <c r="A38" s="41"/>
      <c r="B38" s="182" t="s">
        <v>78</v>
      </c>
      <c r="C38" s="182"/>
      <c r="D38" s="33"/>
      <c r="E38" s="44"/>
      <c r="F38" s="35"/>
      <c r="G38" s="45"/>
    </row>
    <row r="39" spans="1:7">
      <c r="A39" s="8" t="s">
        <v>8</v>
      </c>
      <c r="B39" s="117"/>
      <c r="C39" s="122" t="s">
        <v>79</v>
      </c>
      <c r="D39" s="9"/>
      <c r="E39" s="11">
        <v>4.0999999999999996</v>
      </c>
      <c r="F39" s="36"/>
      <c r="G39" s="18">
        <v>4.0999999999999996</v>
      </c>
    </row>
    <row r="40" spans="1:7">
      <c r="A40" s="8"/>
      <c r="B40" s="117"/>
      <c r="C40" s="122" t="s">
        <v>80</v>
      </c>
      <c r="D40" s="9"/>
      <c r="E40" s="11">
        <v>644.9</v>
      </c>
      <c r="F40" s="36"/>
      <c r="G40" s="18">
        <v>644.9</v>
      </c>
    </row>
    <row r="41" spans="1:7">
      <c r="A41" s="8"/>
      <c r="B41" s="117"/>
      <c r="C41" s="122" t="s">
        <v>81</v>
      </c>
      <c r="D41" s="9"/>
      <c r="E41" s="11">
        <v>6.5</v>
      </c>
      <c r="F41" s="36"/>
      <c r="G41" s="18">
        <v>-1.3</v>
      </c>
    </row>
    <row r="42" spans="1:7">
      <c r="A42" s="8"/>
      <c r="B42" s="117"/>
      <c r="C42" s="122" t="s">
        <v>82</v>
      </c>
      <c r="D42" s="9"/>
      <c r="E42" s="11">
        <v>0</v>
      </c>
      <c r="F42" s="36"/>
      <c r="G42" s="18">
        <v>-0.3</v>
      </c>
    </row>
    <row r="43" spans="1:7">
      <c r="A43" s="8"/>
      <c r="B43" s="117"/>
      <c r="C43" s="122" t="s">
        <v>83</v>
      </c>
      <c r="D43" s="9"/>
      <c r="E43" s="11">
        <v>382.1</v>
      </c>
      <c r="F43" s="36"/>
      <c r="G43" s="18">
        <v>453.1</v>
      </c>
    </row>
    <row r="44" spans="1:7">
      <c r="A44" s="8"/>
      <c r="B44" s="117"/>
      <c r="C44" s="124" t="s">
        <v>84</v>
      </c>
      <c r="D44" s="9"/>
      <c r="E44" s="14">
        <v>1037.5999999999999</v>
      </c>
      <c r="F44" s="14">
        <v>0</v>
      </c>
      <c r="G44" s="15">
        <v>1100.5</v>
      </c>
    </row>
    <row r="45" spans="1:7">
      <c r="A45" s="8"/>
      <c r="B45" s="117"/>
      <c r="C45" s="122" t="s">
        <v>85</v>
      </c>
      <c r="D45" s="9"/>
      <c r="E45" s="11">
        <v>128.69999999999999</v>
      </c>
      <c r="F45" s="36"/>
      <c r="G45" s="18">
        <v>67.8</v>
      </c>
    </row>
    <row r="46" spans="1:7" ht="15" thickBot="1">
      <c r="A46" s="151"/>
      <c r="B46" s="183" t="s">
        <v>86</v>
      </c>
      <c r="C46" s="183"/>
      <c r="D46" s="152"/>
      <c r="E46" s="140">
        <v>1166.3</v>
      </c>
      <c r="F46" s="153"/>
      <c r="G46" s="154">
        <v>1168.3</v>
      </c>
    </row>
    <row r="47" spans="1:7">
      <c r="A47" s="41"/>
      <c r="B47" s="30" t="s">
        <v>87</v>
      </c>
      <c r="C47" s="33"/>
      <c r="D47" s="33"/>
      <c r="E47" s="46">
        <v>6948.7000000000007</v>
      </c>
      <c r="F47" s="46">
        <v>0</v>
      </c>
      <c r="G47" s="46">
        <v>3369.8999999999996</v>
      </c>
    </row>
  </sheetData>
  <mergeCells count="9">
    <mergeCell ref="B38:C38"/>
    <mergeCell ref="B46:C46"/>
    <mergeCell ref="B11:C11"/>
    <mergeCell ref="B19:C19"/>
    <mergeCell ref="B20:C20"/>
    <mergeCell ref="B27:C27"/>
    <mergeCell ref="B35:C35"/>
    <mergeCell ref="B36:C36"/>
    <mergeCell ref="B37:C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B1" workbookViewId="0">
      <selection activeCell="E37" sqref="E37"/>
    </sheetView>
  </sheetViews>
  <sheetFormatPr defaultRowHeight="14.4"/>
  <cols>
    <col min="1" max="1" width="6.44140625" customWidth="1"/>
    <col min="2" max="2" width="2.6640625" customWidth="1"/>
    <col min="3" max="3" width="50.6640625" customWidth="1"/>
    <col min="4" max="4" width="0.109375" customWidth="1"/>
    <col min="5" max="5" width="16" bestFit="1" customWidth="1"/>
    <col min="6" max="6" width="0.109375" customWidth="1"/>
    <col min="7" max="7" width="16" bestFit="1" customWidth="1"/>
  </cols>
  <sheetData>
    <row r="1" spans="1:7" ht="15" thickBot="1">
      <c r="A1" s="1" t="s">
        <v>0</v>
      </c>
      <c r="B1" s="1"/>
      <c r="C1" s="2"/>
      <c r="D1" s="2"/>
      <c r="E1" s="3" t="s">
        <v>1</v>
      </c>
      <c r="F1" s="4"/>
      <c r="G1" s="5" t="s">
        <v>3</v>
      </c>
    </row>
    <row r="2" spans="1:7" ht="15" thickTop="1">
      <c r="A2" s="47"/>
      <c r="B2" s="185" t="s">
        <v>37</v>
      </c>
      <c r="C2" s="185"/>
      <c r="D2" s="10"/>
      <c r="E2" s="11">
        <v>75.099999999999994</v>
      </c>
      <c r="F2" s="49"/>
      <c r="G2" s="18">
        <v>129.80000000000001</v>
      </c>
    </row>
    <row r="3" spans="1:7">
      <c r="A3" s="47" t="s">
        <v>6</v>
      </c>
      <c r="B3" s="117"/>
      <c r="C3" s="122" t="s">
        <v>90</v>
      </c>
      <c r="D3" s="10"/>
      <c r="E3" s="11">
        <v>279.39999999999998</v>
      </c>
      <c r="F3" s="49"/>
      <c r="G3" s="18">
        <v>39.9</v>
      </c>
    </row>
    <row r="4" spans="1:7">
      <c r="A4" s="47"/>
      <c r="B4" s="117"/>
      <c r="C4" s="122" t="s">
        <v>91</v>
      </c>
      <c r="D4" s="13"/>
      <c r="E4" s="11">
        <v>-4.4000000000000004</v>
      </c>
      <c r="F4" s="49"/>
      <c r="G4" s="18">
        <v>1.3</v>
      </c>
    </row>
    <row r="5" spans="1:7">
      <c r="A5" s="47" t="s">
        <v>16</v>
      </c>
      <c r="B5" s="117"/>
      <c r="C5" s="122" t="s">
        <v>92</v>
      </c>
      <c r="D5" s="16"/>
      <c r="E5" s="11">
        <v>30.7</v>
      </c>
      <c r="F5" s="49"/>
      <c r="G5" s="18">
        <v>15</v>
      </c>
    </row>
    <row r="6" spans="1:7">
      <c r="A6" s="47" t="s">
        <v>22</v>
      </c>
      <c r="B6" s="117"/>
      <c r="C6" s="122" t="s">
        <v>93</v>
      </c>
      <c r="D6" s="16"/>
      <c r="E6" s="11">
        <v>-28.6</v>
      </c>
      <c r="F6" s="49"/>
      <c r="G6" s="18">
        <v>4.3</v>
      </c>
    </row>
    <row r="7" spans="1:7">
      <c r="A7" s="47" t="s">
        <v>8</v>
      </c>
      <c r="B7" s="117"/>
      <c r="C7" s="122" t="s">
        <v>94</v>
      </c>
      <c r="D7" s="10"/>
      <c r="E7" s="11">
        <v>-14</v>
      </c>
      <c r="F7" s="49"/>
      <c r="G7" s="18">
        <v>-37.9</v>
      </c>
    </row>
    <row r="8" spans="1:7" ht="15" thickBot="1">
      <c r="A8" s="50"/>
      <c r="B8" s="186" t="s">
        <v>95</v>
      </c>
      <c r="C8" s="186"/>
      <c r="D8" s="17"/>
      <c r="E8" s="126">
        <v>338.2</v>
      </c>
      <c r="F8" s="127"/>
      <c r="G8" s="128">
        <v>152.4</v>
      </c>
    </row>
    <row r="9" spans="1:7">
      <c r="A9" s="47"/>
      <c r="B9" s="187" t="s">
        <v>96</v>
      </c>
      <c r="C9" s="187"/>
      <c r="D9" s="10"/>
      <c r="E9" s="11"/>
      <c r="F9" s="49"/>
      <c r="G9" s="18"/>
    </row>
    <row r="10" spans="1:7">
      <c r="A10" s="47" t="s">
        <v>11</v>
      </c>
      <c r="B10" s="117"/>
      <c r="C10" s="122" t="s">
        <v>97</v>
      </c>
      <c r="D10" s="9"/>
      <c r="E10" s="11">
        <v>-317.2</v>
      </c>
      <c r="F10" s="49"/>
      <c r="G10" s="18">
        <v>-340.3</v>
      </c>
    </row>
    <row r="11" spans="1:7">
      <c r="A11" s="47" t="s">
        <v>22</v>
      </c>
      <c r="B11" s="117"/>
      <c r="C11" s="122" t="s">
        <v>98</v>
      </c>
      <c r="D11" s="10"/>
      <c r="E11" s="11">
        <v>-146.80000000000001</v>
      </c>
      <c r="F11" s="49"/>
      <c r="G11" s="18">
        <v>-75.099999999999994</v>
      </c>
    </row>
    <row r="12" spans="1:7">
      <c r="A12" s="47" t="s">
        <v>22</v>
      </c>
      <c r="B12" s="117"/>
      <c r="C12" s="122" t="s">
        <v>99</v>
      </c>
      <c r="D12" s="10"/>
      <c r="E12" s="11">
        <v>469.5</v>
      </c>
      <c r="F12" s="49"/>
      <c r="G12" s="18">
        <v>115.8</v>
      </c>
    </row>
    <row r="13" spans="1:7" ht="15" thickBot="1">
      <c r="A13" s="50"/>
      <c r="B13" s="186" t="s">
        <v>100</v>
      </c>
      <c r="C13" s="186"/>
      <c r="D13" s="19"/>
      <c r="E13" s="126">
        <v>343.7</v>
      </c>
      <c r="F13" s="127"/>
      <c r="G13" s="128">
        <v>-147.19999999999996</v>
      </c>
    </row>
    <row r="14" spans="1:7">
      <c r="A14" s="47"/>
      <c r="B14" s="117"/>
      <c r="C14" s="122" t="s">
        <v>101</v>
      </c>
      <c r="D14" s="20"/>
      <c r="E14" s="11">
        <v>28.6</v>
      </c>
      <c r="F14" s="49"/>
      <c r="G14" s="18">
        <v>4.8</v>
      </c>
    </row>
    <row r="15" spans="1:7">
      <c r="A15" s="47" t="s">
        <v>12</v>
      </c>
      <c r="B15" s="117"/>
      <c r="C15" s="122" t="s">
        <v>102</v>
      </c>
      <c r="D15" s="52"/>
      <c r="E15" s="11">
        <v>5.6</v>
      </c>
      <c r="F15" s="49"/>
      <c r="G15" s="18">
        <v>0</v>
      </c>
    </row>
    <row r="16" spans="1:7">
      <c r="A16" s="47" t="s">
        <v>23</v>
      </c>
      <c r="B16" s="117"/>
      <c r="C16" s="122" t="s">
        <v>103</v>
      </c>
      <c r="D16" s="16"/>
      <c r="E16" s="11">
        <v>-131.80000000000001</v>
      </c>
      <c r="F16" s="49"/>
      <c r="G16" s="18">
        <v>-92.4</v>
      </c>
    </row>
    <row r="17" spans="1:7">
      <c r="A17" s="47" t="s">
        <v>12</v>
      </c>
      <c r="B17" s="117"/>
      <c r="C17" s="122" t="s">
        <v>104</v>
      </c>
      <c r="D17" s="16"/>
      <c r="E17" s="11">
        <v>-7.6</v>
      </c>
      <c r="F17" s="49"/>
      <c r="G17" s="18">
        <v>0</v>
      </c>
    </row>
    <row r="18" spans="1:7">
      <c r="A18" s="47"/>
      <c r="B18" s="117"/>
      <c r="C18" s="122" t="s">
        <v>105</v>
      </c>
      <c r="D18" s="16"/>
      <c r="E18" s="11">
        <v>-131.1</v>
      </c>
      <c r="F18" s="49"/>
      <c r="G18" s="18">
        <v>-5</v>
      </c>
    </row>
    <row r="19" spans="1:7" ht="15" thickBot="1">
      <c r="A19" s="50"/>
      <c r="B19" s="183" t="s">
        <v>106</v>
      </c>
      <c r="C19" s="183"/>
      <c r="D19" s="129"/>
      <c r="E19" s="126">
        <v>-236.3</v>
      </c>
      <c r="F19" s="130"/>
      <c r="G19" s="128">
        <v>-92.600000000000009</v>
      </c>
    </row>
    <row r="20" spans="1:7">
      <c r="A20" s="53" t="s">
        <v>16</v>
      </c>
      <c r="B20" s="48"/>
      <c r="C20" s="122" t="s">
        <v>107</v>
      </c>
      <c r="D20" s="114"/>
      <c r="E20" s="11">
        <v>309.89999999999998</v>
      </c>
      <c r="F20" s="115"/>
      <c r="G20" s="18">
        <v>437.8</v>
      </c>
    </row>
    <row r="21" spans="1:7">
      <c r="A21" s="53" t="s">
        <v>16</v>
      </c>
      <c r="B21" s="48"/>
      <c r="C21" s="122" t="s">
        <v>114</v>
      </c>
      <c r="D21" s="112"/>
      <c r="E21" s="11">
        <v>209.4</v>
      </c>
      <c r="F21" s="115"/>
      <c r="G21" s="18">
        <v>0</v>
      </c>
    </row>
    <row r="22" spans="1:7">
      <c r="A22" s="53" t="s">
        <v>16</v>
      </c>
      <c r="B22" s="48"/>
      <c r="C22" s="122" t="s">
        <v>118</v>
      </c>
      <c r="D22" s="113"/>
      <c r="E22" s="11">
        <v>-209.3</v>
      </c>
      <c r="F22" s="115"/>
      <c r="G22" s="18">
        <v>0</v>
      </c>
    </row>
    <row r="23" spans="1:7">
      <c r="A23" s="53"/>
      <c r="B23" s="48"/>
      <c r="C23" s="122" t="s">
        <v>117</v>
      </c>
      <c r="D23" s="113"/>
      <c r="E23" s="11">
        <v>-201.4</v>
      </c>
      <c r="F23" s="115"/>
      <c r="G23" s="18"/>
    </row>
    <row r="24" spans="1:7">
      <c r="A24" s="53" t="s">
        <v>16</v>
      </c>
      <c r="B24" s="48"/>
      <c r="C24" s="122" t="s">
        <v>116</v>
      </c>
      <c r="D24" s="116"/>
      <c r="E24" s="11">
        <v>-29.3</v>
      </c>
      <c r="F24" s="115"/>
      <c r="G24" s="18">
        <v>-15</v>
      </c>
    </row>
    <row r="25" spans="1:7">
      <c r="A25" s="53"/>
      <c r="B25" s="48"/>
      <c r="C25" s="122" t="s">
        <v>115</v>
      </c>
      <c r="D25" s="116"/>
      <c r="E25" s="11">
        <v>0</v>
      </c>
      <c r="F25" s="115"/>
      <c r="G25" s="18">
        <v>2.2000000000000002</v>
      </c>
    </row>
    <row r="26" spans="1:7" ht="15" thickBot="1">
      <c r="A26" s="54"/>
      <c r="B26" s="183" t="s">
        <v>108</v>
      </c>
      <c r="C26" s="183"/>
      <c r="D26" s="131"/>
      <c r="E26" s="126">
        <v>79.299999999999926</v>
      </c>
      <c r="F26" s="132"/>
      <c r="G26" s="128">
        <v>425</v>
      </c>
    </row>
    <row r="27" spans="1:7">
      <c r="A27" s="53"/>
      <c r="B27" s="182" t="s">
        <v>109</v>
      </c>
      <c r="C27" s="182"/>
      <c r="D27" s="112"/>
      <c r="E27" s="11">
        <v>186.7</v>
      </c>
      <c r="F27" s="115"/>
      <c r="G27" s="18">
        <v>185.20000000000005</v>
      </c>
    </row>
    <row r="28" spans="1:7">
      <c r="A28" s="53"/>
      <c r="B28" s="117"/>
      <c r="C28" s="122" t="s">
        <v>110</v>
      </c>
      <c r="D28" s="112"/>
      <c r="E28" s="11">
        <v>197.6</v>
      </c>
      <c r="F28" s="115"/>
      <c r="G28" s="18">
        <v>185.2</v>
      </c>
    </row>
    <row r="29" spans="1:7">
      <c r="A29" s="53"/>
      <c r="B29" s="117"/>
      <c r="C29" s="122" t="s">
        <v>111</v>
      </c>
      <c r="D29" s="112"/>
      <c r="E29" s="11">
        <v>10.9</v>
      </c>
      <c r="F29" s="115"/>
      <c r="G29" s="18">
        <v>0</v>
      </c>
    </row>
    <row r="30" spans="1:7" ht="15" thickBot="1">
      <c r="A30" s="54"/>
      <c r="B30" s="183" t="s">
        <v>112</v>
      </c>
      <c r="C30" s="183"/>
      <c r="D30" s="133"/>
      <c r="E30" s="126">
        <v>514.1</v>
      </c>
      <c r="F30" s="132"/>
      <c r="G30" s="128">
        <v>143.4</v>
      </c>
    </row>
    <row r="31" spans="1:7" ht="15" thickBot="1">
      <c r="A31" s="54"/>
      <c r="B31" s="184" t="s">
        <v>113</v>
      </c>
      <c r="C31" s="184"/>
      <c r="D31" s="134"/>
      <c r="E31" s="135">
        <v>700.7</v>
      </c>
      <c r="F31" s="136"/>
      <c r="G31" s="137">
        <v>328.6</v>
      </c>
    </row>
  </sheetData>
  <mergeCells count="9">
    <mergeCell ref="B26:C26"/>
    <mergeCell ref="B27:C27"/>
    <mergeCell ref="B30:C30"/>
    <mergeCell ref="B31:C31"/>
    <mergeCell ref="B2:C2"/>
    <mergeCell ref="B8:C8"/>
    <mergeCell ref="B9:C9"/>
    <mergeCell ref="B13:C13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7"/>
  <sheetViews>
    <sheetView workbookViewId="0">
      <selection activeCell="A8" sqref="A8:B8"/>
    </sheetView>
  </sheetViews>
  <sheetFormatPr defaultRowHeight="14.4"/>
  <cols>
    <col min="2" max="2" width="39.88671875" customWidth="1"/>
  </cols>
  <sheetData>
    <row r="1" spans="1:10" ht="14.4" customHeight="1">
      <c r="A1" s="189"/>
      <c r="B1" s="189" t="str">
        <f>[3]Dictionary!B3718</f>
        <v>01.2018-06.2018</v>
      </c>
      <c r="C1" s="55"/>
      <c r="D1" s="55" t="s">
        <v>119</v>
      </c>
      <c r="E1" s="56"/>
      <c r="F1" s="56"/>
      <c r="G1" s="55"/>
      <c r="H1" s="55"/>
      <c r="I1" s="189" t="s">
        <v>120</v>
      </c>
      <c r="J1" s="192" t="s">
        <v>121</v>
      </c>
    </row>
    <row r="2" spans="1:10">
      <c r="A2" s="190"/>
      <c r="B2" s="190"/>
      <c r="C2" s="57"/>
      <c r="D2" s="58" t="s">
        <v>122</v>
      </c>
      <c r="E2" s="57"/>
      <c r="F2" s="57"/>
      <c r="G2" s="189" t="s">
        <v>123</v>
      </c>
      <c r="H2" s="189" t="s">
        <v>124</v>
      </c>
      <c r="I2" s="190">
        <v>0</v>
      </c>
      <c r="J2" s="193"/>
    </row>
    <row r="3" spans="1:10" ht="18.600000000000001" thickBot="1">
      <c r="A3" s="191"/>
      <c r="B3" s="191"/>
      <c r="C3" s="125" t="s">
        <v>125</v>
      </c>
      <c r="D3" s="125" t="s">
        <v>126</v>
      </c>
      <c r="E3" s="125" t="s">
        <v>127</v>
      </c>
      <c r="F3" s="125" t="s">
        <v>128</v>
      </c>
      <c r="G3" s="191">
        <v>0</v>
      </c>
      <c r="H3" s="191">
        <v>0</v>
      </c>
      <c r="I3" s="191">
        <v>0</v>
      </c>
      <c r="J3" s="194"/>
    </row>
    <row r="4" spans="1:10" ht="15" thickTop="1">
      <c r="A4" s="59"/>
      <c r="B4" s="60" t="s">
        <v>129</v>
      </c>
      <c r="C4" s="61">
        <f>ROUND(([3]Segmenty!C10)/Rounding,DigAfComma)</f>
        <v>919.2</v>
      </c>
      <c r="D4" s="61">
        <f>ROUND(([3]Segmenty!D10)/Rounding,DigAfComma)</f>
        <v>422.4</v>
      </c>
      <c r="E4" s="61">
        <f>ROUND(([3]Segmenty!E10)/Rounding,DigAfComma)</f>
        <v>179.8</v>
      </c>
      <c r="F4" s="61">
        <f>ROUND(([3]Segmenty!F10)/Rounding,DigAfComma)</f>
        <v>45.7</v>
      </c>
      <c r="G4" s="61">
        <f>ROUND(([3]Segmenty!G10)/Rounding,DigAfComma)</f>
        <v>400.3</v>
      </c>
      <c r="H4" s="61">
        <f>ROUND(([3]Segmenty!H10)/Rounding,DigAfComma)</f>
        <v>1096.3</v>
      </c>
      <c r="I4" s="61">
        <f>ROUND(([3]Segmenty!I10)/Rounding,DigAfComma)</f>
        <v>131.30000000000001</v>
      </c>
      <c r="J4" s="61">
        <f>ROUND(([3]Segmenty!J10)/Rounding,DigAfComma)+0.1</f>
        <v>3195</v>
      </c>
    </row>
    <row r="5" spans="1:10">
      <c r="A5" s="59"/>
      <c r="B5" s="60" t="s">
        <v>130</v>
      </c>
      <c r="C5" s="61">
        <f>ROUND(([3]Segmenty!C11)/Rounding,DigAfComma)</f>
        <v>0</v>
      </c>
      <c r="D5" s="61">
        <f>ROUND(([3]Segmenty!D11)/Rounding,DigAfComma)</f>
        <v>0</v>
      </c>
      <c r="E5" s="61">
        <f>ROUND(([3]Segmenty!E11)/Rounding,DigAfComma)</f>
        <v>0</v>
      </c>
      <c r="F5" s="61">
        <f>ROUND(([3]Segmenty!F11)/Rounding,DigAfComma)</f>
        <v>0</v>
      </c>
      <c r="G5" s="61">
        <f>ROUND(([3]Segmenty!G11)/Rounding,DigAfComma)</f>
        <v>0</v>
      </c>
      <c r="H5" s="61">
        <f>ROUND(([3]Segmenty!H11)/Rounding,DigAfComma)</f>
        <v>-1037.5</v>
      </c>
      <c r="I5" s="61">
        <f>ROUND(([3]Segmenty!I11)/Rounding,DigAfComma)</f>
        <v>-131.1</v>
      </c>
      <c r="J5" s="61">
        <f>ROUND(([3]Segmenty!J11)/Rounding,DigAfComma)</f>
        <v>-1168.5999999999999</v>
      </c>
    </row>
    <row r="6" spans="1:10">
      <c r="A6" s="197" t="s">
        <v>131</v>
      </c>
      <c r="B6" s="197"/>
      <c r="C6" s="62">
        <f t="shared" ref="C6:J6" si="0">C5+C4</f>
        <v>919.2</v>
      </c>
      <c r="D6" s="62">
        <f t="shared" si="0"/>
        <v>422.4</v>
      </c>
      <c r="E6" s="62">
        <f t="shared" si="0"/>
        <v>179.8</v>
      </c>
      <c r="F6" s="62">
        <f t="shared" si="0"/>
        <v>45.7</v>
      </c>
      <c r="G6" s="62">
        <f t="shared" si="0"/>
        <v>400.3</v>
      </c>
      <c r="H6" s="62">
        <f t="shared" si="0"/>
        <v>58.799999999999955</v>
      </c>
      <c r="I6" s="62">
        <f t="shared" si="0"/>
        <v>0.20000000000001705</v>
      </c>
      <c r="J6" s="62">
        <f t="shared" si="0"/>
        <v>2026.4</v>
      </c>
    </row>
    <row r="7" spans="1:10">
      <c r="A7" s="59"/>
      <c r="B7" s="60"/>
      <c r="C7" s="61"/>
      <c r="D7" s="61"/>
      <c r="E7" s="61"/>
      <c r="F7" s="61"/>
      <c r="G7" s="61"/>
      <c r="H7" s="61"/>
      <c r="I7" s="61"/>
      <c r="J7" s="61"/>
    </row>
    <row r="8" spans="1:10">
      <c r="A8" s="195" t="s">
        <v>132</v>
      </c>
      <c r="B8" s="195"/>
      <c r="C8" s="61">
        <f>ROUND(([3]Segmenty!C13)/Rounding,DigAfComma)</f>
        <v>482.3</v>
      </c>
      <c r="D8" s="61">
        <f>ROUND(([3]Segmenty!D13)/Rounding,DigAfComma)</f>
        <v>249.5</v>
      </c>
      <c r="E8" s="61">
        <f>ROUND(([3]Segmenty!E13)/Rounding,DigAfComma)</f>
        <v>108.8</v>
      </c>
      <c r="F8" s="61">
        <f>ROUND(([3]Segmenty!F13)/Rounding,DigAfComma)</f>
        <v>24.5</v>
      </c>
      <c r="G8" s="61">
        <f>ROUND(([3]Segmenty!G13)/Rounding,DigAfComma)</f>
        <v>165</v>
      </c>
      <c r="H8" s="61">
        <f>ROUND(([3]Segmenty!H13)/Rounding,DigAfComma)-0.1</f>
        <v>18.599999999999998</v>
      </c>
      <c r="I8" s="61">
        <f>ROUND(([3]Segmenty!I13)/Rounding,DigAfComma)+0.1</f>
        <v>-0.19999999999999998</v>
      </c>
      <c r="J8" s="61">
        <f>SUM(C8:I8)</f>
        <v>1048.4999999999998</v>
      </c>
    </row>
    <row r="9" spans="1:10">
      <c r="A9" s="63"/>
      <c r="B9" s="64" t="s">
        <v>133</v>
      </c>
      <c r="C9" s="65">
        <f t="shared" ref="C9:H9" si="1">IFERROR(C8/C6,0)</f>
        <v>0.52469538729329845</v>
      </c>
      <c r="D9" s="65">
        <f t="shared" si="1"/>
        <v>0.59067234848484851</v>
      </c>
      <c r="E9" s="65">
        <f t="shared" si="1"/>
        <v>0.60511679644048932</v>
      </c>
      <c r="F9" s="65">
        <f t="shared" si="1"/>
        <v>0.53610503282275712</v>
      </c>
      <c r="G9" s="65">
        <f t="shared" si="1"/>
        <v>0.41219085685735696</v>
      </c>
      <c r="H9" s="65">
        <f t="shared" si="1"/>
        <v>0.31632653061224508</v>
      </c>
      <c r="I9" s="66" t="str">
        <f>[3]Dictionary!B3587</f>
        <v>nd</v>
      </c>
      <c r="J9" s="65">
        <f>IFERROR(J8/J6,0)</f>
        <v>0.51742005527043022</v>
      </c>
    </row>
    <row r="10" spans="1:10">
      <c r="A10" s="196" t="s">
        <v>134</v>
      </c>
      <c r="B10" s="196"/>
      <c r="C10" s="62">
        <f>ROUND(([3]Segmenty!C15)/Rounding,DigAfComma)</f>
        <v>130</v>
      </c>
      <c r="D10" s="62">
        <f>ROUND(([3]Segmenty!D15)/Rounding,DigAfComma)</f>
        <v>23.9</v>
      </c>
      <c r="E10" s="62">
        <f>ROUND(([3]Segmenty!E15)/Rounding,DigAfComma)</f>
        <v>-79.5</v>
      </c>
      <c r="F10" s="62">
        <f>ROUND(([3]Segmenty!F15)/Rounding,DigAfComma)</f>
        <v>-0.9</v>
      </c>
      <c r="G10" s="62">
        <f>ROUND(([3]Segmenty!G15)/Rounding,DigAfComma)</f>
        <v>51.7</v>
      </c>
      <c r="H10" s="62">
        <f>ROUND(([3]Segmenty!H15)/Rounding,DigAfComma)-0.1</f>
        <v>12.3</v>
      </c>
      <c r="I10" s="62">
        <f>ROUND(([3]Segmenty!I15)/Rounding,DigAfComma)+0.1</f>
        <v>-0.19999999999999998</v>
      </c>
      <c r="J10" s="62">
        <f>SUM(C10:I10)</f>
        <v>137.30000000000001</v>
      </c>
    </row>
    <row r="11" spans="1:10">
      <c r="A11" s="67"/>
      <c r="B11" s="63" t="s">
        <v>5</v>
      </c>
      <c r="C11" s="68"/>
      <c r="D11" s="68"/>
      <c r="E11" s="68"/>
      <c r="F11" s="68"/>
      <c r="G11" s="68"/>
      <c r="H11" s="68"/>
      <c r="I11" s="68"/>
      <c r="J11" s="68"/>
    </row>
    <row r="12" spans="1:10">
      <c r="A12" s="198" t="s">
        <v>135</v>
      </c>
      <c r="B12" s="198"/>
      <c r="C12" s="61"/>
      <c r="D12" s="61"/>
      <c r="E12" s="61"/>
      <c r="F12" s="61"/>
      <c r="G12" s="61"/>
      <c r="H12" s="61"/>
      <c r="I12" s="61"/>
      <c r="J12" s="61"/>
    </row>
    <row r="13" spans="1:10">
      <c r="A13" s="63"/>
      <c r="B13" s="69" t="s">
        <v>136</v>
      </c>
      <c r="C13" s="61">
        <f>ROUND(([3]Segmenty!C17)/Rounding,DigAfComma)</f>
        <v>1099</v>
      </c>
      <c r="D13" s="61">
        <f>ROUND(([3]Segmenty!D17)/Rounding,DigAfComma)</f>
        <v>820.4</v>
      </c>
      <c r="E13" s="61">
        <f>ROUND(([3]Segmenty!E17)/Rounding,DigAfComma)</f>
        <v>1354.4</v>
      </c>
      <c r="F13" s="61">
        <f>ROUND(([3]Segmenty!F17)/Rounding,DigAfComma)</f>
        <v>109.8</v>
      </c>
      <c r="G13" s="61">
        <f>ROUND(([3]Segmenty!G17)/Rounding,DigAfComma)</f>
        <v>338.7</v>
      </c>
      <c r="H13" s="61">
        <f>ROUND(([3]Segmenty!H17)/Rounding,DigAfComma)</f>
        <v>55.9</v>
      </c>
      <c r="I13" s="61">
        <f>ROUND(([3]Segmenty!I17)/Rounding,DigAfComma)</f>
        <v>72.7</v>
      </c>
      <c r="J13" s="61">
        <f>ROUND(([3]Segmenty!J17)/Rounding,DigAfComma)</f>
        <v>3850.9</v>
      </c>
    </row>
    <row r="14" spans="1:10">
      <c r="A14" s="63"/>
      <c r="B14" s="69" t="s">
        <v>55</v>
      </c>
      <c r="C14" s="61">
        <f>ROUND(([3]Segmenty!C18)/Rounding,DigAfComma)</f>
        <v>2.5</v>
      </c>
      <c r="D14" s="61">
        <f>ROUND(([3]Segmenty!D18)/Rounding,DigAfComma)</f>
        <v>0</v>
      </c>
      <c r="E14" s="61">
        <f>ROUND(([3]Segmenty!E18)/Rounding,DigAfComma)</f>
        <v>1.4</v>
      </c>
      <c r="F14" s="61">
        <f>ROUND(([3]Segmenty!F18)/Rounding,DigAfComma)</f>
        <v>1.4</v>
      </c>
      <c r="G14" s="61">
        <f>ROUND(([3]Segmenty!G18)/Rounding,DigAfComma)</f>
        <v>5.9</v>
      </c>
      <c r="H14" s="61">
        <f>ROUND(([3]Segmenty!H18)/Rounding,DigAfComma)</f>
        <v>18.100000000000001</v>
      </c>
      <c r="I14" s="61">
        <f>ROUND(([3]Segmenty!I18)/Rounding,DigAfComma)</f>
        <v>2.7</v>
      </c>
      <c r="J14" s="61">
        <f>ROUND(([3]Segmenty!J18)/Rounding,DigAfComma)</f>
        <v>32</v>
      </c>
    </row>
    <row r="15" spans="1:10">
      <c r="A15" s="59"/>
      <c r="B15" s="69" t="s">
        <v>58</v>
      </c>
      <c r="C15" s="61">
        <f>ROUND(([3]Segmenty!C19)/Rounding,DigAfComma)</f>
        <v>308.89999999999998</v>
      </c>
      <c r="D15" s="61">
        <f>ROUND(([3]Segmenty!D19)/Rounding,DigAfComma)</f>
        <v>204.2</v>
      </c>
      <c r="E15" s="61">
        <f>ROUND(([3]Segmenty!E19)/Rounding,DigAfComma)</f>
        <v>208.3</v>
      </c>
      <c r="F15" s="61">
        <f>ROUND(([3]Segmenty!F19)/Rounding,DigAfComma)</f>
        <v>30.8</v>
      </c>
      <c r="G15" s="61">
        <f>ROUND(([3]Segmenty!G19)/Rounding,DigAfComma)</f>
        <v>274.10000000000002</v>
      </c>
      <c r="H15" s="61">
        <f>ROUND(([3]Segmenty!H19)/Rounding,DigAfComma)</f>
        <v>828</v>
      </c>
      <c r="I15" s="61">
        <f>ROUND(([3]Segmenty!I19)/Rounding,DigAfComma)</f>
        <v>36.4</v>
      </c>
      <c r="J15" s="61">
        <f>ROUND(([3]Segmenty!J19)/Rounding,DigAfComma)</f>
        <v>1890.7</v>
      </c>
    </row>
    <row r="16" spans="1:10">
      <c r="A16" s="70"/>
      <c r="B16" s="71" t="s">
        <v>137</v>
      </c>
      <c r="C16" s="62">
        <f>ROUND(([3]Segmenty!C20)/Rounding,DigAfComma)</f>
        <v>454.4</v>
      </c>
      <c r="D16" s="62">
        <f>ROUND(([3]Segmenty!D20)/Rounding,DigAfComma)</f>
        <v>241.4</v>
      </c>
      <c r="E16" s="62">
        <f>ROUND(([3]Segmenty!E20)/Rounding,DigAfComma)</f>
        <v>159.19999999999999</v>
      </c>
      <c r="F16" s="62">
        <f>ROUND(([3]Segmenty!F20)/Rounding,DigAfComma)</f>
        <v>32.1</v>
      </c>
      <c r="G16" s="62">
        <f>ROUND(([3]Segmenty!G20)/Rounding,DigAfComma)</f>
        <v>229.6</v>
      </c>
      <c r="H16" s="62">
        <f>ROUND(([3]Segmenty!H20)/Rounding,DigAfComma)</f>
        <v>55.9</v>
      </c>
      <c r="I16" s="62">
        <f>ROUND(([3]Segmenty!I20)/Rounding,DigAfComma)</f>
        <v>72.7</v>
      </c>
      <c r="J16" s="62">
        <f>ROUND(([3]Segmenty!J20)/Rounding,DigAfComma)</f>
        <v>1245.3</v>
      </c>
    </row>
    <row r="17" spans="1:10">
      <c r="A17" s="188" t="s">
        <v>138</v>
      </c>
      <c r="B17" s="188"/>
      <c r="C17" s="61"/>
      <c r="D17" s="61"/>
      <c r="E17" s="61"/>
      <c r="F17" s="61"/>
      <c r="G17" s="61"/>
      <c r="H17" s="61"/>
      <c r="I17" s="61"/>
      <c r="J17" s="61"/>
    </row>
    <row r="18" spans="1:10">
      <c r="A18" s="63"/>
      <c r="B18" s="69" t="s">
        <v>90</v>
      </c>
      <c r="C18" s="61">
        <f>ROUND(([3]Segmenty!C22)/Rounding,DigAfComma)</f>
        <v>-110</v>
      </c>
      <c r="D18" s="61">
        <f>ROUND(([3]Segmenty!D22)/Rounding,DigAfComma)</f>
        <v>-69.8</v>
      </c>
      <c r="E18" s="61">
        <f>ROUND(([3]Segmenty!E22)/Rounding,DigAfComma)</f>
        <v>-72.2</v>
      </c>
      <c r="F18" s="61">
        <f>ROUND(([3]Segmenty!F22)/Rounding,DigAfComma)</f>
        <v>-7.4</v>
      </c>
      <c r="G18" s="61">
        <f>ROUND(([3]Segmenty!G22)/Rounding,DigAfComma)</f>
        <v>-2.1</v>
      </c>
      <c r="H18" s="61">
        <f>ROUND(([3]Segmenty!H22)/Rounding,DigAfComma)</f>
        <v>-0.4</v>
      </c>
      <c r="I18" s="61">
        <f>ROUND(([3]Segmenty!I22)/Rounding,DigAfComma)</f>
        <v>-1.2</v>
      </c>
      <c r="J18" s="61">
        <f>SUM(C18:I18)</f>
        <v>-263.09999999999997</v>
      </c>
    </row>
    <row r="19" spans="1:10">
      <c r="A19" s="70"/>
      <c r="B19" s="71" t="s">
        <v>139</v>
      </c>
      <c r="C19" s="62">
        <f>ROUND(([3]Segmenty!C23)/Rounding,DigAfComma)</f>
        <v>0</v>
      </c>
      <c r="D19" s="62">
        <f>ROUND(([3]Segmenty!D23)/Rounding,DigAfComma)</f>
        <v>0</v>
      </c>
      <c r="E19" s="62">
        <f>ROUND(([3]Segmenty!E23)/Rounding,DigAfComma)</f>
        <v>0</v>
      </c>
      <c r="F19" s="62">
        <f>ROUND(([3]Segmenty!F23)/Rounding,DigAfComma)</f>
        <v>0</v>
      </c>
      <c r="G19" s="62">
        <f>ROUND(([3]Segmenty!G23)/Rounding,DigAfComma)</f>
        <v>0</v>
      </c>
      <c r="H19" s="62">
        <f>ROUND(([3]Segmenty!H23)/Rounding,DigAfComma)</f>
        <v>0</v>
      </c>
      <c r="I19" s="62">
        <f>ROUND(([3]Segmenty!I23)/Rounding,DigAfComma)</f>
        <v>0</v>
      </c>
      <c r="J19" s="62">
        <f>ROUND(([3]Segmenty!J23)/Rounding,DigAfComma)</f>
        <v>0</v>
      </c>
    </row>
    <row r="20" spans="1:10">
      <c r="A20" s="67"/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15" thickBot="1">
      <c r="A21" s="72"/>
      <c r="B21" s="72" t="str">
        <f>[3]Dictionary!B3719</f>
        <v>01.2017-06.2017</v>
      </c>
      <c r="C21" s="73"/>
      <c r="D21" s="73"/>
      <c r="E21" s="74"/>
      <c r="F21" s="74"/>
      <c r="G21" s="73"/>
      <c r="H21" s="73"/>
      <c r="I21" s="75"/>
      <c r="J21" s="75"/>
    </row>
    <row r="22" spans="1:10" ht="15" thickTop="1">
      <c r="A22" s="59"/>
      <c r="B22" s="60" t="s">
        <v>129</v>
      </c>
      <c r="C22" s="76">
        <v>922.9</v>
      </c>
      <c r="D22" s="76">
        <v>370.9</v>
      </c>
      <c r="E22" s="76">
        <v>180.3</v>
      </c>
      <c r="F22" s="76">
        <v>29.2</v>
      </c>
      <c r="G22" s="76">
        <v>259.89999999999998</v>
      </c>
      <c r="H22" s="76">
        <v>1211.9000000000001</v>
      </c>
      <c r="I22" s="76">
        <v>171.6</v>
      </c>
      <c r="J22" s="76">
        <v>3146.7</v>
      </c>
    </row>
    <row r="23" spans="1:10">
      <c r="A23" s="59"/>
      <c r="B23" s="60" t="s">
        <v>130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-1129.3</v>
      </c>
      <c r="I23" s="76">
        <v>-171.2</v>
      </c>
      <c r="J23" s="76">
        <v>-1300.5</v>
      </c>
    </row>
    <row r="24" spans="1:10">
      <c r="A24" s="197" t="s">
        <v>131</v>
      </c>
      <c r="B24" s="197"/>
      <c r="C24" s="77">
        <f>C22</f>
        <v>922.9</v>
      </c>
      <c r="D24" s="77">
        <f t="shared" ref="D24:G24" si="2">D22</f>
        <v>370.9</v>
      </c>
      <c r="E24" s="77">
        <f t="shared" si="2"/>
        <v>180.3</v>
      </c>
      <c r="F24" s="77">
        <f t="shared" si="2"/>
        <v>29.2</v>
      </c>
      <c r="G24" s="77">
        <f t="shared" si="2"/>
        <v>259.89999999999998</v>
      </c>
      <c r="H24" s="77">
        <f>H22+H23</f>
        <v>82.600000000000136</v>
      </c>
      <c r="I24" s="77">
        <v>0.4</v>
      </c>
      <c r="J24" s="77">
        <f>J22+J23</f>
        <v>1846.1999999999998</v>
      </c>
    </row>
    <row r="25" spans="1:10">
      <c r="A25" s="59"/>
      <c r="B25" s="60"/>
      <c r="C25" s="76"/>
      <c r="D25" s="76"/>
      <c r="E25" s="76"/>
      <c r="F25" s="76"/>
      <c r="G25" s="76"/>
      <c r="H25" s="76"/>
      <c r="I25" s="76"/>
      <c r="J25" s="78"/>
    </row>
    <row r="26" spans="1:10">
      <c r="A26" s="195" t="s">
        <v>132</v>
      </c>
      <c r="B26" s="195"/>
      <c r="C26" s="76">
        <v>461.7</v>
      </c>
      <c r="D26" s="76">
        <v>215.1</v>
      </c>
      <c r="E26" s="76">
        <v>104.8</v>
      </c>
      <c r="F26" s="76">
        <v>15.8</v>
      </c>
      <c r="G26" s="76">
        <v>108.2</v>
      </c>
      <c r="H26" s="76">
        <v>32.799999999999997</v>
      </c>
      <c r="I26" s="76">
        <v>0</v>
      </c>
      <c r="J26" s="76">
        <v>938.4</v>
      </c>
    </row>
    <row r="27" spans="1:10">
      <c r="A27" s="63"/>
      <c r="B27" s="64" t="s">
        <v>133</v>
      </c>
      <c r="C27" s="79">
        <v>0.5</v>
      </c>
      <c r="D27" s="79">
        <v>0.57999999999999996</v>
      </c>
      <c r="E27" s="79">
        <v>0.58099999999999996</v>
      </c>
      <c r="F27" s="79">
        <v>0.54100000000000004</v>
      </c>
      <c r="G27" s="79">
        <v>0.41599999999999998</v>
      </c>
      <c r="H27" s="79">
        <v>0.39700000000000002</v>
      </c>
      <c r="I27" s="79" t="s">
        <v>24</v>
      </c>
      <c r="J27" s="79">
        <v>0.50800000000000001</v>
      </c>
    </row>
    <row r="28" spans="1:10">
      <c r="A28" s="196" t="s">
        <v>134</v>
      </c>
      <c r="B28" s="196"/>
      <c r="C28" s="77">
        <v>151.9</v>
      </c>
      <c r="D28" s="77">
        <v>35.700000000000003</v>
      </c>
      <c r="E28" s="77">
        <v>-54.1</v>
      </c>
      <c r="F28" s="77">
        <v>1.8</v>
      </c>
      <c r="G28" s="77">
        <v>44.8</v>
      </c>
      <c r="H28" s="77">
        <v>25.2</v>
      </c>
      <c r="I28" s="77">
        <v>0</v>
      </c>
      <c r="J28" s="77">
        <v>205.3</v>
      </c>
    </row>
    <row r="29" spans="1:10">
      <c r="A29" s="67"/>
      <c r="B29" s="63"/>
      <c r="C29" s="80"/>
      <c r="D29" s="80"/>
      <c r="E29" s="81"/>
      <c r="F29" s="81"/>
      <c r="G29" s="80"/>
      <c r="H29" s="80"/>
      <c r="I29" s="81"/>
      <c r="J29" s="82"/>
    </row>
    <row r="30" spans="1:10">
      <c r="A30" s="198" t="s">
        <v>135</v>
      </c>
      <c r="B30" s="198"/>
      <c r="C30" s="76"/>
      <c r="D30" s="76"/>
      <c r="E30" s="76"/>
      <c r="F30" s="76"/>
      <c r="G30" s="76"/>
      <c r="H30" s="76"/>
      <c r="I30" s="76"/>
      <c r="J30" s="76"/>
    </row>
    <row r="31" spans="1:10">
      <c r="A31" s="63"/>
      <c r="B31" s="69" t="s">
        <v>136</v>
      </c>
      <c r="C31" s="76">
        <v>362.9</v>
      </c>
      <c r="D31" s="76">
        <v>133.30000000000001</v>
      </c>
      <c r="E31" s="76">
        <v>84.6</v>
      </c>
      <c r="F31" s="76">
        <v>13.9</v>
      </c>
      <c r="G31" s="76">
        <v>325</v>
      </c>
      <c r="H31" s="76">
        <v>24.7</v>
      </c>
      <c r="I31" s="76">
        <v>91.8</v>
      </c>
      <c r="J31" s="76">
        <v>1036.2</v>
      </c>
    </row>
    <row r="32" spans="1:10">
      <c r="A32" s="63"/>
      <c r="B32" s="69" t="s">
        <v>55</v>
      </c>
      <c r="C32" s="76">
        <v>3.5</v>
      </c>
      <c r="D32" s="76">
        <v>0</v>
      </c>
      <c r="E32" s="76">
        <v>0</v>
      </c>
      <c r="F32" s="76">
        <v>1.1000000000000001</v>
      </c>
      <c r="G32" s="76">
        <v>1.2</v>
      </c>
      <c r="H32" s="76">
        <v>6.6</v>
      </c>
      <c r="I32" s="76">
        <v>4.7</v>
      </c>
      <c r="J32" s="76">
        <v>17.100000000000001</v>
      </c>
    </row>
    <row r="33" spans="1:10">
      <c r="A33" s="59"/>
      <c r="B33" s="69" t="s">
        <v>58</v>
      </c>
      <c r="C33" s="76">
        <v>246.6</v>
      </c>
      <c r="D33" s="76">
        <v>152.1</v>
      </c>
      <c r="E33" s="76">
        <v>80.5</v>
      </c>
      <c r="F33" s="76">
        <v>16.600000000000001</v>
      </c>
      <c r="G33" s="76">
        <v>132</v>
      </c>
      <c r="H33" s="76">
        <v>707.6</v>
      </c>
      <c r="I33" s="76">
        <v>62.4</v>
      </c>
      <c r="J33" s="76">
        <v>1397.8</v>
      </c>
    </row>
    <row r="34" spans="1:10">
      <c r="A34" s="59"/>
      <c r="B34" s="69" t="s">
        <v>137</v>
      </c>
      <c r="C34" s="77">
        <v>362.9</v>
      </c>
      <c r="D34" s="77">
        <v>133.30000000000001</v>
      </c>
      <c r="E34" s="77">
        <v>84.6</v>
      </c>
      <c r="F34" s="77">
        <v>13.9</v>
      </c>
      <c r="G34" s="77">
        <v>218.8</v>
      </c>
      <c r="H34" s="77">
        <v>24.7</v>
      </c>
      <c r="I34" s="77">
        <v>91.8</v>
      </c>
      <c r="J34" s="77">
        <v>930</v>
      </c>
    </row>
    <row r="35" spans="1:10">
      <c r="A35" s="188" t="s">
        <v>138</v>
      </c>
      <c r="B35" s="188"/>
      <c r="C35" s="76"/>
      <c r="D35" s="76"/>
      <c r="E35" s="76"/>
      <c r="F35" s="76"/>
      <c r="G35" s="76"/>
      <c r="H35" s="76"/>
      <c r="I35" s="76"/>
      <c r="J35" s="78"/>
    </row>
    <row r="36" spans="1:10">
      <c r="A36" s="63"/>
      <c r="B36" s="69" t="s">
        <v>90</v>
      </c>
      <c r="C36" s="76">
        <v>-13.5</v>
      </c>
      <c r="D36" s="76">
        <v>-7.5</v>
      </c>
      <c r="E36" s="76">
        <v>-6.3</v>
      </c>
      <c r="F36" s="76">
        <v>-0.9</v>
      </c>
      <c r="G36" s="76">
        <v>-1.1000000000000001</v>
      </c>
      <c r="H36" s="76">
        <v>-0.4</v>
      </c>
      <c r="I36" s="76">
        <v>-1.3</v>
      </c>
      <c r="J36" s="76">
        <v>-31</v>
      </c>
    </row>
    <row r="37" spans="1:10">
      <c r="A37" s="83"/>
      <c r="B37" s="84" t="s">
        <v>139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</row>
  </sheetData>
  <mergeCells count="16">
    <mergeCell ref="A35:B35"/>
    <mergeCell ref="I1:I3"/>
    <mergeCell ref="J1:J3"/>
    <mergeCell ref="G2:G3"/>
    <mergeCell ref="H2:H3"/>
    <mergeCell ref="A8:B8"/>
    <mergeCell ref="A10:B10"/>
    <mergeCell ref="A26:B26"/>
    <mergeCell ref="A28:B28"/>
    <mergeCell ref="A1:A3"/>
    <mergeCell ref="B1:B3"/>
    <mergeCell ref="A6:B6"/>
    <mergeCell ref="A12:B12"/>
    <mergeCell ref="A17:B17"/>
    <mergeCell ref="A24:B24"/>
    <mergeCell ref="A30:B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7"/>
  <sheetViews>
    <sheetView workbookViewId="0">
      <selection activeCell="A39" sqref="A28:XFD39"/>
    </sheetView>
  </sheetViews>
  <sheetFormatPr defaultRowHeight="14.4"/>
  <cols>
    <col min="1" max="1" width="36.44140625" customWidth="1"/>
    <col min="2" max="8" width="11.6640625" customWidth="1"/>
  </cols>
  <sheetData>
    <row r="1" spans="1:8" ht="42">
      <c r="A1" s="86"/>
      <c r="B1" s="87" t="s">
        <v>140</v>
      </c>
      <c r="C1" s="87" t="s">
        <v>141</v>
      </c>
      <c r="D1" s="87" t="s">
        <v>142</v>
      </c>
      <c r="E1" s="87" t="s">
        <v>143</v>
      </c>
      <c r="F1" s="88" t="s">
        <v>144</v>
      </c>
      <c r="G1" s="87" t="s">
        <v>145</v>
      </c>
      <c r="H1" s="87" t="s">
        <v>86</v>
      </c>
    </row>
    <row r="2" spans="1:8" ht="15" customHeight="1" thickBot="1">
      <c r="A2" s="86"/>
      <c r="B2" s="160"/>
      <c r="C2" s="199" t="s">
        <v>146</v>
      </c>
      <c r="D2" s="199"/>
      <c r="E2" s="199"/>
      <c r="F2" s="160"/>
      <c r="G2" s="160"/>
      <c r="H2" s="160"/>
    </row>
    <row r="3" spans="1:8" ht="15" thickTop="1">
      <c r="A3" s="161" t="s">
        <v>156</v>
      </c>
      <c r="B3" s="162">
        <v>4.0999999999999996</v>
      </c>
      <c r="C3" s="162">
        <v>644.9</v>
      </c>
      <c r="D3" s="162">
        <v>453.10000000000014</v>
      </c>
      <c r="E3" s="162">
        <v>-1.3</v>
      </c>
      <c r="F3" s="162">
        <v>-0.3</v>
      </c>
      <c r="G3" s="162">
        <v>67.8</v>
      </c>
      <c r="H3" s="162">
        <v>1168.3000000000002</v>
      </c>
    </row>
    <row r="4" spans="1:8">
      <c r="A4" s="163" t="s">
        <v>147</v>
      </c>
      <c r="B4" s="164">
        <v>0</v>
      </c>
      <c r="C4" s="164">
        <v>0</v>
      </c>
      <c r="D4" s="165">
        <v>65.8</v>
      </c>
      <c r="E4" s="164">
        <v>0</v>
      </c>
      <c r="F4" s="164"/>
      <c r="G4" s="164"/>
      <c r="H4" s="165">
        <v>65.8</v>
      </c>
    </row>
    <row r="5" spans="1:8">
      <c r="A5" s="163" t="s">
        <v>82</v>
      </c>
      <c r="B5" s="164"/>
      <c r="C5" s="164"/>
      <c r="D5" s="165"/>
      <c r="E5" s="164"/>
      <c r="F5" s="164">
        <v>0.3</v>
      </c>
      <c r="G5" s="164"/>
      <c r="H5" s="165">
        <v>0.3</v>
      </c>
    </row>
    <row r="6" spans="1:8">
      <c r="A6" s="163" t="s">
        <v>152</v>
      </c>
      <c r="B6" s="164"/>
      <c r="C6" s="164"/>
      <c r="D6" s="164">
        <v>-7.3</v>
      </c>
      <c r="E6" s="164"/>
      <c r="F6" s="164"/>
      <c r="G6" s="164">
        <v>7.3</v>
      </c>
      <c r="H6" s="164">
        <v>0</v>
      </c>
    </row>
    <row r="7" spans="1:8">
      <c r="A7" s="163" t="s">
        <v>81</v>
      </c>
      <c r="B7" s="164">
        <v>0</v>
      </c>
      <c r="C7" s="164">
        <v>0</v>
      </c>
      <c r="D7" s="164">
        <v>0</v>
      </c>
      <c r="E7" s="164">
        <v>7.8000000000000007</v>
      </c>
      <c r="F7" s="164">
        <v>0</v>
      </c>
      <c r="G7" s="164">
        <v>0</v>
      </c>
      <c r="H7" s="164">
        <v>7.8000000000000007</v>
      </c>
    </row>
    <row r="8" spans="1:8">
      <c r="A8" s="113" t="s">
        <v>149</v>
      </c>
      <c r="B8" s="164">
        <v>0</v>
      </c>
      <c r="C8" s="164">
        <v>0</v>
      </c>
      <c r="D8" s="164">
        <v>58.5</v>
      </c>
      <c r="E8" s="164">
        <v>7.8000000000000007</v>
      </c>
      <c r="F8" s="164">
        <v>0.3</v>
      </c>
      <c r="G8" s="164">
        <v>7.3</v>
      </c>
      <c r="H8" s="164">
        <v>73.900000000000006</v>
      </c>
    </row>
    <row r="9" spans="1:8">
      <c r="A9" s="163" t="s">
        <v>153</v>
      </c>
      <c r="B9" s="164">
        <v>0</v>
      </c>
      <c r="C9" s="164">
        <v>0</v>
      </c>
      <c r="D9" s="164">
        <v>-94.7</v>
      </c>
      <c r="E9" s="164">
        <v>0</v>
      </c>
      <c r="F9" s="164">
        <v>0</v>
      </c>
      <c r="G9" s="164">
        <v>0</v>
      </c>
      <c r="H9" s="164">
        <v>-94.7</v>
      </c>
    </row>
    <row r="10" spans="1:8">
      <c r="A10" s="163" t="s">
        <v>150</v>
      </c>
      <c r="B10" s="164">
        <v>0</v>
      </c>
      <c r="C10" s="164">
        <v>0</v>
      </c>
      <c r="D10" s="164">
        <v>19.100000000000001</v>
      </c>
      <c r="E10" s="164">
        <v>0</v>
      </c>
      <c r="F10" s="164">
        <v>0</v>
      </c>
      <c r="G10" s="164">
        <v>0</v>
      </c>
      <c r="H10" s="164">
        <v>19.100000000000001</v>
      </c>
    </row>
    <row r="11" spans="1:8" ht="21.6">
      <c r="A11" s="163" t="s">
        <v>154</v>
      </c>
      <c r="B11" s="164"/>
      <c r="C11" s="164">
        <v>0</v>
      </c>
      <c r="D11" s="164">
        <v>0</v>
      </c>
      <c r="E11" s="164">
        <v>0</v>
      </c>
      <c r="F11" s="164"/>
      <c r="G11" s="164">
        <v>53.6</v>
      </c>
      <c r="H11" s="164">
        <v>53.6</v>
      </c>
    </row>
    <row r="12" spans="1:8">
      <c r="A12" s="113" t="s">
        <v>151</v>
      </c>
      <c r="B12" s="164">
        <v>0</v>
      </c>
      <c r="C12" s="164">
        <v>0</v>
      </c>
      <c r="D12" s="164">
        <v>-75.599999999999994</v>
      </c>
      <c r="E12" s="164">
        <v>0</v>
      </c>
      <c r="F12" s="164">
        <v>0</v>
      </c>
      <c r="G12" s="164">
        <v>53.6</v>
      </c>
      <c r="H12" s="164">
        <v>-22</v>
      </c>
    </row>
    <row r="13" spans="1:8" ht="31.8">
      <c r="A13" s="163" t="s">
        <v>155</v>
      </c>
      <c r="B13" s="164"/>
      <c r="C13" s="164"/>
      <c r="D13" s="164">
        <v>-53.9</v>
      </c>
      <c r="E13" s="164"/>
      <c r="F13" s="164">
        <v>0</v>
      </c>
      <c r="G13" s="164"/>
      <c r="H13" s="164">
        <v>-53.9</v>
      </c>
    </row>
    <row r="14" spans="1:8">
      <c r="A14" s="161" t="s">
        <v>158</v>
      </c>
      <c r="B14" s="166">
        <v>4.0999999999999996</v>
      </c>
      <c r="C14" s="166">
        <v>644.9</v>
      </c>
      <c r="D14" s="166">
        <v>382.10000000000019</v>
      </c>
      <c r="E14" s="166">
        <v>6.5000000000000009</v>
      </c>
      <c r="F14" s="166">
        <v>0</v>
      </c>
      <c r="G14" s="166">
        <v>128.69999999999999</v>
      </c>
      <c r="H14" s="166">
        <v>1166.2999999999997</v>
      </c>
    </row>
    <row r="17" spans="1:8" ht="42.6" thickBot="1">
      <c r="A17" s="90"/>
      <c r="B17" s="87" t="s">
        <v>140</v>
      </c>
      <c r="C17" s="87" t="s">
        <v>141</v>
      </c>
      <c r="D17" s="87" t="s">
        <v>142</v>
      </c>
      <c r="E17" s="87" t="s">
        <v>143</v>
      </c>
      <c r="F17" s="88" t="s">
        <v>144</v>
      </c>
      <c r="G17" s="87" t="s">
        <v>145</v>
      </c>
      <c r="H17" s="87" t="s">
        <v>86</v>
      </c>
    </row>
    <row r="18" spans="1:8" ht="15" thickTop="1">
      <c r="A18" s="91" t="s">
        <v>157</v>
      </c>
      <c r="B18" s="91">
        <v>3.9</v>
      </c>
      <c r="C18" s="91">
        <v>119.19999999999999</v>
      </c>
      <c r="D18" s="91">
        <v>793.80000000000007</v>
      </c>
      <c r="E18" s="91">
        <v>1.8</v>
      </c>
      <c r="F18" s="91"/>
      <c r="G18" s="91">
        <v>52.4</v>
      </c>
      <c r="H18" s="91">
        <v>971.1</v>
      </c>
    </row>
    <row r="19" spans="1:8">
      <c r="A19" s="92" t="s">
        <v>147</v>
      </c>
      <c r="B19" s="92"/>
      <c r="C19" s="93">
        <v>0</v>
      </c>
      <c r="D19" s="93">
        <v>113.1</v>
      </c>
      <c r="E19" s="93">
        <v>0</v>
      </c>
      <c r="F19" s="89"/>
      <c r="G19" s="93">
        <v>0</v>
      </c>
      <c r="H19" s="93">
        <v>113.1</v>
      </c>
    </row>
    <row r="20" spans="1:8">
      <c r="A20" s="96" t="s">
        <v>148</v>
      </c>
      <c r="B20" s="92"/>
      <c r="C20" s="93"/>
      <c r="D20" s="93">
        <v>-7.9</v>
      </c>
      <c r="E20" s="93"/>
      <c r="F20" s="89"/>
      <c r="G20" s="93">
        <v>7.9</v>
      </c>
      <c r="H20" s="93">
        <v>0</v>
      </c>
    </row>
    <row r="21" spans="1:8">
      <c r="A21" s="92" t="s">
        <v>81</v>
      </c>
      <c r="B21" s="92"/>
      <c r="C21" s="93">
        <v>0</v>
      </c>
      <c r="D21" s="93">
        <v>0</v>
      </c>
      <c r="E21" s="93">
        <v>-1.2</v>
      </c>
      <c r="F21" s="89"/>
      <c r="G21" s="93">
        <v>0</v>
      </c>
      <c r="H21" s="93">
        <v>-1.2</v>
      </c>
    </row>
    <row r="22" spans="1:8">
      <c r="A22" s="167" t="s">
        <v>149</v>
      </c>
      <c r="B22" s="94"/>
      <c r="C22" s="93">
        <v>0</v>
      </c>
      <c r="D22" s="18">
        <v>105.19999999999999</v>
      </c>
      <c r="E22" s="18">
        <v>-1.2</v>
      </c>
      <c r="F22" s="89"/>
      <c r="G22" s="18">
        <v>7.9</v>
      </c>
      <c r="H22" s="93">
        <v>111.89999999999999</v>
      </c>
    </row>
    <row r="23" spans="1:8">
      <c r="A23" s="94" t="s">
        <v>159</v>
      </c>
      <c r="B23" s="92"/>
      <c r="C23" s="93">
        <v>0</v>
      </c>
      <c r="D23" s="93">
        <v>-101.4</v>
      </c>
      <c r="E23" s="93">
        <v>0</v>
      </c>
      <c r="F23" s="89"/>
      <c r="G23" s="93">
        <v>0</v>
      </c>
      <c r="H23" s="93">
        <v>-101.4</v>
      </c>
    </row>
    <row r="24" spans="1:8">
      <c r="A24" s="92" t="s">
        <v>150</v>
      </c>
      <c r="B24" s="92"/>
      <c r="C24" s="33"/>
      <c r="D24" s="93">
        <v>0</v>
      </c>
      <c r="E24" s="93">
        <v>0</v>
      </c>
      <c r="F24" s="89"/>
      <c r="G24" s="93">
        <v>0</v>
      </c>
      <c r="H24" s="93">
        <v>0</v>
      </c>
    </row>
    <row r="25" spans="1:8">
      <c r="A25" s="92" t="s">
        <v>160</v>
      </c>
      <c r="B25" s="88" t="s">
        <v>13</v>
      </c>
      <c r="C25" s="93">
        <v>2.2000000000000002</v>
      </c>
      <c r="D25" s="93"/>
      <c r="E25" s="93"/>
      <c r="F25" s="89"/>
      <c r="G25" s="93"/>
      <c r="H25" s="93">
        <v>2.2000000000000002</v>
      </c>
    </row>
    <row r="26" spans="1:8">
      <c r="A26" s="94" t="s">
        <v>151</v>
      </c>
      <c r="B26" s="111" t="s">
        <v>13</v>
      </c>
      <c r="C26" s="93">
        <v>2.2000000000000002</v>
      </c>
      <c r="D26" s="93">
        <v>-101.4</v>
      </c>
      <c r="E26" s="93">
        <v>0</v>
      </c>
      <c r="F26" s="89"/>
      <c r="G26" s="93">
        <v>0</v>
      </c>
      <c r="H26" s="93">
        <v>-99.2</v>
      </c>
    </row>
    <row r="27" spans="1:8">
      <c r="A27" s="95" t="s">
        <v>161</v>
      </c>
      <c r="B27" s="51">
        <v>3.9</v>
      </c>
      <c r="C27" s="51">
        <v>121.4</v>
      </c>
      <c r="D27" s="51">
        <v>797.6</v>
      </c>
      <c r="E27" s="51">
        <v>0.60000000000000009</v>
      </c>
      <c r="F27" s="51">
        <v>0</v>
      </c>
      <c r="G27" s="51">
        <v>60.3</v>
      </c>
      <c r="H27" s="51">
        <v>983.8</v>
      </c>
    </row>
  </sheetData>
  <mergeCells count="1">
    <mergeCell ref="C2:E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"/>
  <sheetViews>
    <sheetView workbookViewId="0">
      <selection activeCell="B11" sqref="B11"/>
    </sheetView>
  </sheetViews>
  <sheetFormatPr defaultRowHeight="14.4"/>
  <sheetData>
    <row r="1" spans="1:6" ht="15" customHeight="1">
      <c r="A1" s="97"/>
      <c r="B1" s="98"/>
      <c r="C1" s="200" t="s">
        <v>162</v>
      </c>
      <c r="D1" s="200"/>
      <c r="E1" s="200" t="s">
        <v>163</v>
      </c>
      <c r="F1" s="200"/>
    </row>
    <row r="2" spans="1:6" ht="18.75" customHeight="1" thickBot="1">
      <c r="A2" s="97"/>
      <c r="B2" s="99"/>
      <c r="C2" s="100" t="s">
        <v>1</v>
      </c>
      <c r="D2" s="101" t="s">
        <v>3</v>
      </c>
      <c r="E2" s="100" t="s">
        <v>1</v>
      </c>
      <c r="F2" s="101" t="s">
        <v>3</v>
      </c>
    </row>
    <row r="3" spans="1:6" ht="19.5" customHeight="1" thickTop="1">
      <c r="A3" s="97"/>
      <c r="B3" s="168" t="s">
        <v>164</v>
      </c>
      <c r="C3" s="103">
        <v>919.2</v>
      </c>
      <c r="D3" s="104">
        <v>923.3</v>
      </c>
      <c r="E3" s="103">
        <v>1222.7</v>
      </c>
      <c r="F3" s="104">
        <v>475.5</v>
      </c>
    </row>
    <row r="4" spans="1:6" ht="19.5" customHeight="1">
      <c r="A4" s="97"/>
      <c r="B4" s="168" t="s">
        <v>165</v>
      </c>
      <c r="C4" s="103">
        <v>135.5</v>
      </c>
      <c r="D4" s="104">
        <v>131.9</v>
      </c>
      <c r="E4" s="103">
        <v>199.4</v>
      </c>
      <c r="F4" s="104">
        <v>46.1</v>
      </c>
    </row>
    <row r="5" spans="1:6" ht="19.5" customHeight="1">
      <c r="A5" s="97"/>
      <c r="B5" s="168" t="s">
        <v>166</v>
      </c>
      <c r="C5" s="103">
        <v>105.1</v>
      </c>
      <c r="D5" s="104">
        <v>96.5</v>
      </c>
      <c r="E5" s="103">
        <v>197.3</v>
      </c>
      <c r="F5" s="104">
        <v>37.299999999999997</v>
      </c>
    </row>
    <row r="6" spans="1:6" ht="19.5" customHeight="1">
      <c r="A6" s="97"/>
      <c r="B6" s="168" t="s">
        <v>167</v>
      </c>
      <c r="C6" s="103">
        <v>97</v>
      </c>
      <c r="D6" s="104">
        <v>110.6</v>
      </c>
      <c r="E6" s="103">
        <v>560</v>
      </c>
      <c r="F6" s="104">
        <v>54.9</v>
      </c>
    </row>
    <row r="7" spans="1:6">
      <c r="A7" s="97"/>
      <c r="B7" s="168" t="s">
        <v>168</v>
      </c>
      <c r="C7" s="103">
        <v>75.900000000000006</v>
      </c>
      <c r="D7" s="104">
        <v>77.7</v>
      </c>
      <c r="E7" s="103">
        <v>109.9</v>
      </c>
      <c r="F7" s="104">
        <v>20.100000000000001</v>
      </c>
    </row>
    <row r="8" spans="1:6">
      <c r="A8" s="97"/>
      <c r="B8" s="168" t="s">
        <v>25</v>
      </c>
      <c r="C8" s="103">
        <v>63</v>
      </c>
      <c r="D8" s="104">
        <v>69.8</v>
      </c>
      <c r="E8" s="103">
        <v>393.7</v>
      </c>
      <c r="F8" s="104">
        <v>29.7</v>
      </c>
    </row>
    <row r="9" spans="1:6">
      <c r="A9" s="97"/>
      <c r="B9" s="168" t="s">
        <v>169</v>
      </c>
      <c r="C9" s="103">
        <v>69.7</v>
      </c>
      <c r="D9" s="104">
        <v>50.3</v>
      </c>
      <c r="E9" s="103">
        <v>181.3</v>
      </c>
      <c r="F9" s="105" t="s">
        <v>13</v>
      </c>
    </row>
    <row r="10" spans="1:6">
      <c r="A10" s="97"/>
      <c r="B10" s="102" t="s">
        <v>177</v>
      </c>
      <c r="C10" s="103">
        <v>19.899999999999999</v>
      </c>
      <c r="D10" s="104">
        <v>0</v>
      </c>
      <c r="E10" s="103">
        <v>400.7</v>
      </c>
      <c r="F10" s="105" t="s">
        <v>13</v>
      </c>
    </row>
    <row r="11" spans="1:6">
      <c r="A11" s="97"/>
      <c r="B11" s="168" t="s">
        <v>170</v>
      </c>
      <c r="C11" s="103">
        <v>32.1</v>
      </c>
      <c r="D11" s="104">
        <v>33.299999999999997</v>
      </c>
      <c r="E11" s="103">
        <v>66.900000000000006</v>
      </c>
      <c r="F11" s="104">
        <v>14.9</v>
      </c>
    </row>
    <row r="12" spans="1:6">
      <c r="A12" s="97"/>
      <c r="B12" s="168" t="s">
        <v>171</v>
      </c>
      <c r="C12" s="103">
        <v>20.8</v>
      </c>
      <c r="D12" s="104">
        <v>19.8</v>
      </c>
      <c r="E12" s="103">
        <v>30.8</v>
      </c>
      <c r="F12" s="104">
        <v>7.2</v>
      </c>
    </row>
    <row r="13" spans="1:6">
      <c r="A13" s="97"/>
      <c r="B13" s="168" t="s">
        <v>172</v>
      </c>
      <c r="C13" s="103">
        <v>87.9</v>
      </c>
      <c r="D13" s="104">
        <v>73.099999999999994</v>
      </c>
      <c r="E13" s="103">
        <v>144.6</v>
      </c>
      <c r="F13" s="104">
        <v>21.6</v>
      </c>
    </row>
    <row r="14" spans="1:6">
      <c r="A14" s="97"/>
      <c r="B14" s="168" t="s">
        <v>26</v>
      </c>
      <c r="C14" s="103">
        <v>400.3</v>
      </c>
      <c r="D14" s="104">
        <v>259.89999999999998</v>
      </c>
      <c r="E14" s="103">
        <v>338.7</v>
      </c>
      <c r="F14" s="104">
        <v>325</v>
      </c>
    </row>
    <row r="15" spans="1:6" ht="15" thickBot="1">
      <c r="A15" s="97"/>
      <c r="B15" s="169" t="s">
        <v>173</v>
      </c>
      <c r="C15" s="106">
        <v>2026.4</v>
      </c>
      <c r="D15" s="107">
        <v>1846.1999999999998</v>
      </c>
      <c r="E15" s="106">
        <v>3846</v>
      </c>
      <c r="F15" s="107">
        <v>1032.3</v>
      </c>
    </row>
    <row r="16" spans="1:6">
      <c r="A16" s="97"/>
      <c r="B16" s="168" t="s">
        <v>174</v>
      </c>
      <c r="C16" s="108"/>
      <c r="D16" s="104"/>
      <c r="E16" s="103">
        <v>75.900000000000006</v>
      </c>
      <c r="F16" s="104">
        <v>55.3</v>
      </c>
    </row>
    <row r="17" spans="1:6">
      <c r="A17" s="97"/>
      <c r="B17" s="168" t="s">
        <v>175</v>
      </c>
      <c r="C17" s="108"/>
      <c r="D17" s="104"/>
      <c r="E17" s="109" t="s">
        <v>13</v>
      </c>
      <c r="F17" s="105" t="s">
        <v>13</v>
      </c>
    </row>
    <row r="18" spans="1:6" ht="15" thickBot="1">
      <c r="A18" s="97"/>
      <c r="B18" s="169" t="s">
        <v>176</v>
      </c>
      <c r="C18" s="110"/>
      <c r="D18" s="107"/>
      <c r="E18" s="106">
        <v>3921.9</v>
      </c>
      <c r="F18" s="107">
        <v>1087.5999999999999</v>
      </c>
    </row>
  </sheetData>
  <mergeCells count="2">
    <mergeCell ref="C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COVER</vt:lpstr>
      <vt:lpstr>P&amp;L</vt:lpstr>
      <vt:lpstr>BALANCE SHEET</vt:lpstr>
      <vt:lpstr>CASH FLOW</vt:lpstr>
      <vt:lpstr>SEGMENTS</vt:lpstr>
      <vt:lpstr>SHARE CAPITAL</vt:lpstr>
      <vt:lpstr>SALES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2019-06-17T12:16:22Z</dcterms:created>
  <dcterms:modified xsi:type="dcterms:W3CDTF">2019-06-26T11:24:55Z</dcterms:modified>
</cp:coreProperties>
</file>