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lacje Inwestorskie\Strona internetowa\sprawozadanie na stronę\PL\"/>
    </mc:Choice>
  </mc:AlternateContent>
  <bookViews>
    <workbookView xWindow="0" yWindow="0" windowWidth="23040" windowHeight="7476"/>
  </bookViews>
  <sheets>
    <sheet name="Okładka" sheetId="7" r:id="rId1"/>
    <sheet name="RZiS" sheetId="1" r:id="rId2"/>
    <sheet name="BILANS" sheetId="2" r:id="rId3"/>
    <sheet name="PRZPŁYWY" sheetId="3" r:id="rId4"/>
    <sheet name="Segmenty" sheetId="4" r:id="rId5"/>
    <sheet name="Kapitał własny " sheetId="5" r:id="rId6"/>
    <sheet name="sprzedaż po krajach" sheetId="6" r:id="rId7"/>
  </sheets>
  <externalReferences>
    <externalReference r:id="rId8"/>
    <externalReference r:id="rId9"/>
    <externalReference r:id="rId10"/>
  </externalReferences>
  <definedNames>
    <definedName name="_Fill" hidden="1">#REF!</definedName>
    <definedName name="a" hidden="1">{#N/A,#N/A,FALSE,"Nabycie akcji"}</definedName>
    <definedName name="aaa" hidden="1">#REF!</definedName>
    <definedName name="adsadsad" hidden="1">{#N/A,#N/A,FALSE,"Nabycie akcji"}</definedName>
    <definedName name="AS2DocOpenMode" hidden="1">"AS2DocumentEdit"</definedName>
    <definedName name="d">[1]params!$C$5</definedName>
    <definedName name="D1P" hidden="1">{#N/A,#N/A,FALSE,"Nabycie akcji"}</definedName>
    <definedName name="DigAfComma" localSheetId="0">[2]Info!$D$27</definedName>
    <definedName name="DigAfComma">[3]Info!$D$27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40492.4325115741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kk" hidden="1">{#N/A,#N/A,FALSE,"Nabycie akcji"}</definedName>
    <definedName name="kl" hidden="1">{#N/A,#N/A,TRUE,"F-1";#N/A,#N/A,TRUE,"F-2"}</definedName>
    <definedName name="NOta8" hidden="1">{#N/A,#N/A,FALSE,"Nabycie akcji"}</definedName>
    <definedName name="prm_dte1">[1]params!$C$2</definedName>
    <definedName name="prm_dte2">[1]params!$C$3</definedName>
    <definedName name="prm_dte4">[1]params!$C$5</definedName>
    <definedName name="prm_eofmonth">[1]params!$C$25</definedName>
    <definedName name="prm_ms">[1]params!$E$2</definedName>
    <definedName name="prm_msk">[1]params!$E$3</definedName>
    <definedName name="Rounding" localSheetId="0">[2]Info!$D$26</definedName>
    <definedName name="Rounding">[3]Info!$D$26</definedName>
    <definedName name="tbl_waluty">[1]params!$B$9:$E$24</definedName>
    <definedName name="wrn.Akcje._.Mątwy." hidden="1">{#N/A,#N/A,FALSE,"Nabycie akcji"}</definedName>
    <definedName name="wrn.PBC._.Drukowane." hidden="1">{#N/A,#N/A,TRUE,"F-1";#N/A,#N/A,TRUE,"F-2"}</definedName>
    <definedName name="xx" hidden="1">#REF!</definedName>
    <definedName name="xxx" hidden="1">{#N/A,#N/A,FALSE,"Nabycie akcji"}</definedName>
    <definedName name="xxx1" hidden="1">{#N/A,#N/A,TRUE,"F-1";#N/A,#N/A,TRUE,"F-2"}</definedName>
    <definedName name="xxx2" hidden="1">{#N/A,#N/A,FALSE,"Nabycie akcji"}</definedName>
    <definedName name="xxx3" hidden="1">{#N/A,#N/A,TRUE,"F-1";#N/A,#N/A,TRUE,"F-2"}</definedName>
    <definedName name="xxx4" hidden="1">{#N/A,#N/A,FALSE,"Nabycie akcji"}</definedName>
    <definedName name="z" hidden="1">{#N/A,#N/A,FALSE,"Nabycie akcji"}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4" l="1"/>
  <c r="B36" i="4"/>
  <c r="A35" i="4"/>
  <c r="B34" i="4"/>
  <c r="B33" i="4"/>
  <c r="B32" i="4"/>
  <c r="B31" i="4"/>
  <c r="A30" i="4"/>
  <c r="A28" i="4"/>
  <c r="B27" i="4"/>
  <c r="A26" i="4"/>
  <c r="J24" i="4"/>
  <c r="H24" i="4"/>
  <c r="G24" i="4"/>
  <c r="F24" i="4"/>
  <c r="E24" i="4"/>
  <c r="D24" i="4"/>
  <c r="C24" i="4"/>
  <c r="A24" i="4"/>
  <c r="B23" i="4"/>
  <c r="B22" i="4"/>
  <c r="B21" i="4"/>
  <c r="J19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A17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4" i="4"/>
  <c r="I14" i="4"/>
  <c r="H14" i="4"/>
  <c r="G14" i="4"/>
  <c r="F14" i="4"/>
  <c r="E14" i="4"/>
  <c r="D14" i="4"/>
  <c r="C14" i="4"/>
  <c r="B14" i="4"/>
  <c r="J13" i="4"/>
  <c r="I13" i="4"/>
  <c r="H13" i="4"/>
  <c r="G13" i="4"/>
  <c r="F13" i="4"/>
  <c r="E13" i="4"/>
  <c r="D13" i="4"/>
  <c r="C13" i="4"/>
  <c r="B13" i="4"/>
  <c r="A12" i="4"/>
  <c r="B11" i="4"/>
  <c r="I10" i="4"/>
  <c r="H10" i="4"/>
  <c r="G10" i="4"/>
  <c r="F10" i="4"/>
  <c r="E10" i="4"/>
  <c r="D10" i="4"/>
  <c r="C10" i="4"/>
  <c r="A10" i="4"/>
  <c r="I9" i="4"/>
  <c r="B9" i="4"/>
  <c r="I8" i="4"/>
  <c r="H8" i="4"/>
  <c r="G8" i="4"/>
  <c r="F8" i="4"/>
  <c r="E8" i="4"/>
  <c r="D8" i="4"/>
  <c r="C8" i="4"/>
  <c r="A8" i="4"/>
  <c r="A6" i="4"/>
  <c r="J5" i="4"/>
  <c r="I5" i="4"/>
  <c r="I6" i="4" s="1"/>
  <c r="H5" i="4"/>
  <c r="G5" i="4"/>
  <c r="F5" i="4"/>
  <c r="E5" i="4"/>
  <c r="D5" i="4"/>
  <c r="C5" i="4"/>
  <c r="B5" i="4"/>
  <c r="J4" i="4"/>
  <c r="I4" i="4"/>
  <c r="H4" i="4"/>
  <c r="G4" i="4"/>
  <c r="G6" i="4" s="1"/>
  <c r="G9" i="4" s="1"/>
  <c r="F4" i="4"/>
  <c r="E4" i="4"/>
  <c r="D4" i="4"/>
  <c r="C4" i="4"/>
  <c r="C6" i="4" s="1"/>
  <c r="C9" i="4" s="1"/>
  <c r="B4" i="4"/>
  <c r="F3" i="4"/>
  <c r="E3" i="4"/>
  <c r="D3" i="4"/>
  <c r="C3" i="4"/>
  <c r="H2" i="4"/>
  <c r="G2" i="4"/>
  <c r="D2" i="4"/>
  <c r="J1" i="4"/>
  <c r="I1" i="4"/>
  <c r="D1" i="4"/>
  <c r="B1" i="4"/>
  <c r="E27" i="1"/>
  <c r="E12" i="1"/>
  <c r="E11" i="1"/>
  <c r="F6" i="4" l="1"/>
  <c r="J6" i="4"/>
  <c r="J18" i="4"/>
  <c r="F9" i="4"/>
  <c r="J8" i="4"/>
  <c r="J9" i="4" s="1"/>
  <c r="J10" i="4"/>
  <c r="E6" i="4"/>
  <c r="E9" i="4" s="1"/>
  <c r="D6" i="4"/>
  <c r="D9" i="4" s="1"/>
  <c r="H6" i="4"/>
  <c r="H9" i="4" s="1"/>
</calcChain>
</file>

<file path=xl/sharedStrings.xml><?xml version="1.0" encoding="utf-8"?>
<sst xmlns="http://schemas.openxmlformats.org/spreadsheetml/2006/main" count="238" uniqueCount="165">
  <si>
    <t>NOTA</t>
  </si>
  <si>
    <t>01.2018-06.2018</t>
  </si>
  <si>
    <t>04.2018-06.2018</t>
  </si>
  <si>
    <t>01.2017-06.2017</t>
  </si>
  <si>
    <t>04.2017-06.2017</t>
  </si>
  <si>
    <t/>
  </si>
  <si>
    <t>DANE NIEBADANE</t>
  </si>
  <si>
    <t>Przychody ze sprzedaży</t>
  </si>
  <si>
    <t>3.1</t>
  </si>
  <si>
    <t>Koszt własny sprzedaży</t>
  </si>
  <si>
    <t>Zysk brutto ze sprzedaży</t>
  </si>
  <si>
    <t>Koszty funkcjonowania sklepów</t>
  </si>
  <si>
    <t>Pozostałe koszty sprzedaży</t>
  </si>
  <si>
    <t>Koszty ogólnego zarządu</t>
  </si>
  <si>
    <t>3.2</t>
  </si>
  <si>
    <t>Pozostałe koszty i przychody operacyjne</t>
  </si>
  <si>
    <t>Zysk na działalności operacyjnej</t>
  </si>
  <si>
    <t xml:space="preserve">Przychody finansowe </t>
  </si>
  <si>
    <t>Koszty finansowe</t>
  </si>
  <si>
    <t>Zysk przed opodatkowaniem</t>
  </si>
  <si>
    <t>3.3</t>
  </si>
  <si>
    <t xml:space="preserve">Podatek dochodowy </t>
  </si>
  <si>
    <t>ZYSK NETTO</t>
  </si>
  <si>
    <t>Przypisany akcjonariuszom jednostki dominującej</t>
  </si>
  <si>
    <t>Przypisany udziałom niekontrolującym</t>
  </si>
  <si>
    <t>Pozostałe dochody całkowite</t>
  </si>
  <si>
    <t>Podlegające przeklasyfikowaniu do wyniku - różnice kursowe z przeliczenia sprawozdań jednostek zagranicznych</t>
  </si>
  <si>
    <t>Niepodlegające przeklasyfikowaniu do wyniku - pozostałe</t>
  </si>
  <si>
    <t>Razem pozostałe całkowite dochody netto</t>
  </si>
  <si>
    <t xml:space="preserve">ŁĄCZNE CAŁKOWITE DOCHODY </t>
  </si>
  <si>
    <t>Przypisane akcjonariuszom jednostki dominującej</t>
  </si>
  <si>
    <t>Średnia ważona liczba akcji zwykłych (mln szt.)</t>
  </si>
  <si>
    <t>Zysk na akcję podstawowy (w PLN)</t>
  </si>
  <si>
    <t>Zysk na akcję rozwodniony (w PLN)</t>
  </si>
  <si>
    <t>30.06.2018</t>
  </si>
  <si>
    <t>31.12.2017</t>
  </si>
  <si>
    <t>5.3</t>
  </si>
  <si>
    <t>Wartości niematerialne</t>
  </si>
  <si>
    <t>Wartość firmy</t>
  </si>
  <si>
    <t>5.4</t>
  </si>
  <si>
    <t>Rzeczowe aktywa trwałe - inwestycje w sklepach</t>
  </si>
  <si>
    <t>Rzeczowe aktywa trwałe - fabryka i dystrybucja</t>
  </si>
  <si>
    <t>Rzeczowe aktywa trwałe - pozostałe</t>
  </si>
  <si>
    <t>Prawo do użytkowania aktywa</t>
  </si>
  <si>
    <t>-</t>
  </si>
  <si>
    <t>5.2</t>
  </si>
  <si>
    <t>Aktywa z tytułu podatku odroczonego</t>
  </si>
  <si>
    <t>Należności długoterminowe</t>
  </si>
  <si>
    <t>Aktywa trwałe</t>
  </si>
  <si>
    <t>5.5</t>
  </si>
  <si>
    <t>Zapasy</t>
  </si>
  <si>
    <t>4.2</t>
  </si>
  <si>
    <t>Należności od odbiorców</t>
  </si>
  <si>
    <t>Należności z tytułu podatku dochodowego</t>
  </si>
  <si>
    <t>4.1</t>
  </si>
  <si>
    <t>Udzielone pożyczki</t>
  </si>
  <si>
    <t>Pozostałe należności</t>
  </si>
  <si>
    <t>5.6</t>
  </si>
  <si>
    <t>Środki pieniężne i ich ekwiwalenty</t>
  </si>
  <si>
    <t>Pochodne instrumenty finansowe</t>
  </si>
  <si>
    <t>Aktywa obrotowe</t>
  </si>
  <si>
    <t>AKTYWA RAZEM</t>
  </si>
  <si>
    <t>Zobowiązania z tytułu zadłużenia</t>
  </si>
  <si>
    <t>Zobowiązania z tytułu odroczonego podatku dochodowego</t>
  </si>
  <si>
    <t>5.7</t>
  </si>
  <si>
    <t>Rezerwy</t>
  </si>
  <si>
    <t>Otrzymane dotacje</t>
  </si>
  <si>
    <t>6.2</t>
  </si>
  <si>
    <t>Zobowiązania z tytułu obowiązku wykupu udziałów niekontrolujących</t>
  </si>
  <si>
    <t>Zobowiązania z tytułu leasingu</t>
  </si>
  <si>
    <t>Zobowiązania długoterminowe</t>
  </si>
  <si>
    <t>Zobowiązania wobec dostawców</t>
  </si>
  <si>
    <t>Pozostałe zobowiązania</t>
  </si>
  <si>
    <t>5.1</t>
  </si>
  <si>
    <t>Zobowiązania z tytułu podatku dochodowego</t>
  </si>
  <si>
    <t>Zobowiązania krótkoterminowe</t>
  </si>
  <si>
    <t>ZOBOWIĄZANIA RAZEM</t>
  </si>
  <si>
    <t>AKTYWA NETTO</t>
  </si>
  <si>
    <t>Kapitał własny</t>
  </si>
  <si>
    <t>Kapitał akcyjny</t>
  </si>
  <si>
    <t>Kapitał zapasowy</t>
  </si>
  <si>
    <t>Różnice kursowe z przeliczenia sprawozdań jednostek zagranicznych</t>
  </si>
  <si>
    <t>Wycena aktuarialna świadczeń pracowniczych</t>
  </si>
  <si>
    <t>Zyski zatrzymane</t>
  </si>
  <si>
    <t>Kapitał własny przypadający akcjonariuszom jednostki dominującej</t>
  </si>
  <si>
    <t>Udziały niekontrolujące</t>
  </si>
  <si>
    <t>RAZEM KAPITAŁY WŁASNE</t>
  </si>
  <si>
    <t>PASYWA RAZEM</t>
  </si>
  <si>
    <t>Amortyzacja</t>
  </si>
  <si>
    <t>(Zysk) Strata na działalności inwestycyjnej</t>
  </si>
  <si>
    <t>Koszty finansowania zewnętrznego</t>
  </si>
  <si>
    <t>4.4</t>
  </si>
  <si>
    <t>Pozostałe korekty zysku przed opodatkowaniem</t>
  </si>
  <si>
    <t>Podatek dochodowy zapłacony</t>
  </si>
  <si>
    <t>Przepływy pieniężne przed zmianami w kapitale obrotowym</t>
  </si>
  <si>
    <t xml:space="preserve">Zmiany w kapitale obrotowym </t>
  </si>
  <si>
    <t>Zmiana stanu zapasów i odpisów aktualizujących zapasy</t>
  </si>
  <si>
    <t>Zmiana stanu należności</t>
  </si>
  <si>
    <t>Zmiana stanu zobowiązań krótkoterminowych, z wyjątkiem pożyczek i kredytów</t>
  </si>
  <si>
    <t>Przepływy pieniężne netto z działalności operacyjnej</t>
  </si>
  <si>
    <t>Wpływy ze sprzedaży rzeczowych aktywów trwałych</t>
  </si>
  <si>
    <t>Spłaty pożyczek udzielonych i odsetek</t>
  </si>
  <si>
    <t>5.2, 5.1</t>
  </si>
  <si>
    <t>Nabycie wartości niematerialnych i rzeczowych aktywów trwałych</t>
  </si>
  <si>
    <t>Pożyczki udzielone</t>
  </si>
  <si>
    <t>Nabycie inwestycji w eobuwie S.A.</t>
  </si>
  <si>
    <t>Przepływy pieniężne netto z działalności inwestycyjnej</t>
  </si>
  <si>
    <t>Wpływy z tytułu zaciągnięcia kredytów i pożyczek</t>
  </si>
  <si>
    <t>Emisja obligacji</t>
  </si>
  <si>
    <t>Dywidendy i inne wypłaty na rzecz właścicieli</t>
  </si>
  <si>
    <t>Wykup obligacji</t>
  </si>
  <si>
    <t>Płatności z tytułu leasingu</t>
  </si>
  <si>
    <t>Odsetki zapłacone</t>
  </si>
  <si>
    <t>Wpływy netto z emisji akcji</t>
  </si>
  <si>
    <t>Przepływy pieniężne netto z działalności finansowej</t>
  </si>
  <si>
    <t>PRZEPŁYWY PIENIĘŻNE RAZEM</t>
  </si>
  <si>
    <t xml:space="preserve">Zwiększenie/zmniejszenie netto stanu środków pieniężnych i ekwiwalentów środków pieniężnych </t>
  </si>
  <si>
    <t>Zmiana z tytułu różnic kursowych z wyceny środków pieniężnych i ich ekwiwalentów</t>
  </si>
  <si>
    <t>Środki pieniężne i ich ekwiwalenty na początek okresu</t>
  </si>
  <si>
    <t>Środki pieniężne i ich ekwiwalenty na koniec okresu</t>
  </si>
  <si>
    <t>nd</t>
  </si>
  <si>
    <t>KAPITAŁ AKCYJNY</t>
  </si>
  <si>
    <t>KAPITAŁ ZAPASOWY ZE SPRZEDAŻY AKCJI POWYŻEJ ICH WARTOŚCI NOMINALNEJ</t>
  </si>
  <si>
    <t>ZYSKI ZATRZYMANE</t>
  </si>
  <si>
    <t>RÓŻNICE KURSOWE Z PRZELICZENIA JEDNOSTEK ZAGRANICZNYCH</t>
  </si>
  <si>
    <t>RAZEM KAPITAŁ WŁASNY</t>
  </si>
  <si>
    <t>przypadający akcjonariuszom jednostki dominującej</t>
  </si>
  <si>
    <t>Stan na dzień 31.12.2017 (01.01.2018)</t>
  </si>
  <si>
    <t>Zysk netto za okres</t>
  </si>
  <si>
    <t>Zysk alokowany do udziałów niekotrolujących</t>
  </si>
  <si>
    <t>Różnice kursowe z przeliczenia</t>
  </si>
  <si>
    <t xml:space="preserve">Całkowite dochody razem </t>
  </si>
  <si>
    <t>Wypłata dywidendy</t>
  </si>
  <si>
    <t>Wycena programu opcji pracowniczych</t>
  </si>
  <si>
    <t>Udziały niekontrolujące powstałe w wyniku nabycia pakietu 70% akcji spółki Karl Voegele AG</t>
  </si>
  <si>
    <t>Transakcje z właścicielami razem</t>
  </si>
  <si>
    <t>Efekt ujęcia opcji dot. nabycia udziałów niekontrolujących spółki Karl Voegele AG</t>
  </si>
  <si>
    <t>Stan na dzień 30.06.2018 (01.07.2018)</t>
  </si>
  <si>
    <t>KAPITAŁ AKCYJNY I ZAPASOWY ZE SPRZEDAŻY AKCJI POWYZEJ ICH WARTOŚCI NOMINALNEJ</t>
  </si>
  <si>
    <t>Stan na dzień 01.01.2017</t>
  </si>
  <si>
    <t>Zysk alokowany do udziałów mniejszości</t>
  </si>
  <si>
    <t>Uchwalona dywidenda</t>
  </si>
  <si>
    <t>Emisja akcji</t>
  </si>
  <si>
    <t>Zobowiązania do nabycia opcji eobuwie.pl S.A.</t>
  </si>
  <si>
    <t>Udziały niedające kontroli powstałe w wyniku przejęcia jednostki zależnej</t>
  </si>
  <si>
    <t>Stan na dzień 30.06.2017</t>
  </si>
  <si>
    <t>Zobowiązanie do nabycia opcji eobuwie.pl S.A.</t>
  </si>
  <si>
    <t>PRZYCHODY ZE SPRZEDAŻY</t>
  </si>
  <si>
    <t>AKTYWA TRWAŁE (Z WYŁĄCZENIEM INSTRUMENTÓW FINANSOWYCH I PODATKU ODROCZONEGO)</t>
  </si>
  <si>
    <t>Polska</t>
  </si>
  <si>
    <t>Czechy</t>
  </si>
  <si>
    <t>Węgry</t>
  </si>
  <si>
    <t>Niemcy</t>
  </si>
  <si>
    <t>Słowacja</t>
  </si>
  <si>
    <t>Austria</t>
  </si>
  <si>
    <t>Rumunia</t>
  </si>
  <si>
    <t>Szwajcaria</t>
  </si>
  <si>
    <t>Chorwacja</t>
  </si>
  <si>
    <t>Słowenia</t>
  </si>
  <si>
    <t>Pozostałe</t>
  </si>
  <si>
    <t>e - commerce</t>
  </si>
  <si>
    <t>Razem</t>
  </si>
  <si>
    <t>Podatek odroczony</t>
  </si>
  <si>
    <t>Instrumenty finansowe</t>
  </si>
  <si>
    <t>Razem aktywa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</si>
</sst>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#,##0.0_);_(\(#,##0.0\);_(&quot;-&quot;??_);_(@_)"/>
    <numFmt numFmtId="165" formatCode="_(#,##0.00_);_(\(#,##0.00\);_(&quot;-&quot;??_);_(@_)"/>
    <numFmt numFmtId="166" formatCode="#,##0.0"/>
    <numFmt numFmtId="167" formatCode="0.0%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.5"/>
      <color rgb="FF868686"/>
      <name val="Myriad Pro SemiCondensed"/>
      <charset val="238"/>
    </font>
    <font>
      <b/>
      <sz val="7.5"/>
      <color rgb="FF868686"/>
      <name val="Myriad Pro SemiCondensed"/>
      <charset val="238"/>
    </font>
    <font>
      <i/>
      <sz val="7.5"/>
      <color rgb="FF868686"/>
      <name val="Myriad Pro SemiCondensed"/>
      <charset val="238"/>
    </font>
    <font>
      <b/>
      <sz val="7.5"/>
      <color rgb="FFCF621C"/>
      <name val="Myriad Pro SemiCondensed"/>
      <charset val="238"/>
    </font>
    <font>
      <b/>
      <sz val="7.5"/>
      <color rgb="FFE6C899"/>
      <name val="Myriad Pro SemiCondensed"/>
      <charset val="238"/>
    </font>
    <font>
      <sz val="7.5"/>
      <color rgb="FFCA4F1C"/>
      <name val="Myriad Pro SemiCondensed"/>
      <charset val="238"/>
    </font>
    <font>
      <b/>
      <sz val="7.5"/>
      <color theme="1"/>
      <name val="Myriad Pro SemiCondensed"/>
      <charset val="238"/>
    </font>
    <font>
      <sz val="7.5"/>
      <color theme="1"/>
      <name val="Myriad Pro SemiCondensed"/>
      <charset val="238"/>
    </font>
    <font>
      <b/>
      <sz val="7.5"/>
      <color rgb="FFBF8800"/>
      <name val="Myriad Pro SemiCondensed"/>
      <charset val="238"/>
    </font>
    <font>
      <b/>
      <sz val="7.5"/>
      <color theme="0" tint="-0.49995422223578601"/>
      <name val="Myriad Pro SemiCondensed"/>
      <charset val="238"/>
    </font>
    <font>
      <sz val="7.5"/>
      <color theme="0" tint="-0.49995422223578601"/>
      <name val="Myriad Pro SemiCondensed"/>
      <charset val="238"/>
    </font>
    <font>
      <sz val="7.5"/>
      <color rgb="FFCF621C"/>
      <name val="Myriad Pro SemiCondensed"/>
      <charset val="238"/>
    </font>
    <font>
      <sz val="7.5"/>
      <color rgb="FFF15923"/>
      <name val="Myriad Pro SemiCondensed"/>
      <charset val="238"/>
    </font>
    <font>
      <sz val="6.5"/>
      <color rgb="FF868686"/>
      <name val="Myriad Pro SemiCondensed"/>
      <charset val="238"/>
    </font>
    <font>
      <sz val="6"/>
      <color rgb="FF868686"/>
      <name val="Myriad Pro SemiCondensed"/>
      <charset val="238"/>
    </font>
    <font>
      <sz val="7"/>
      <color rgb="FF868686"/>
      <name val="Myriad Pro SemiCondensed"/>
      <charset val="238"/>
    </font>
    <font>
      <b/>
      <sz val="7"/>
      <color rgb="FFCF621C"/>
      <name val="Myriad Pro SemiCondensed"/>
      <charset val="238"/>
    </font>
    <font>
      <b/>
      <i/>
      <sz val="7"/>
      <color rgb="FFCF621C"/>
      <name val="Myriad Pro SemiCondensed"/>
      <charset val="238"/>
    </font>
    <font>
      <i/>
      <sz val="7"/>
      <color rgb="FF868686"/>
      <name val="Myriad Pro SemiCondensed"/>
      <charset val="238"/>
    </font>
    <font>
      <sz val="11"/>
      <color indexed="8"/>
      <name val="Czcionka tekstu podstawowego"/>
      <family val="2"/>
      <charset val="238"/>
    </font>
    <font>
      <b/>
      <sz val="7"/>
      <color rgb="FF868686"/>
      <name val="Myriad Pro SemiCondensed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CF4E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585858"/>
      </top>
      <bottom style="thick">
        <color rgb="FFCF621C"/>
      </bottom>
      <diagonal/>
    </border>
    <border>
      <left/>
      <right/>
      <top style="thick">
        <color rgb="FFCF621C"/>
      </top>
      <bottom/>
      <diagonal/>
    </border>
    <border>
      <left/>
      <right/>
      <top/>
      <bottom style="thin">
        <color rgb="FF58585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585858"/>
      </top>
      <bottom/>
      <diagonal/>
    </border>
    <border>
      <left/>
      <right/>
      <top style="thin">
        <color rgb="FF585858"/>
      </top>
      <bottom style="thin">
        <color rgb="FF585858"/>
      </bottom>
      <diagonal/>
    </border>
    <border>
      <left/>
      <right/>
      <top/>
      <bottom style="thick">
        <color rgb="FFCF621C"/>
      </bottom>
      <diagonal/>
    </border>
    <border>
      <left/>
      <right/>
      <top style="thick">
        <color rgb="FFCF621C"/>
      </top>
      <bottom style="thin">
        <color rgb="FF58585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23" fillId="0" borderId="0"/>
  </cellStyleXfs>
  <cellXfs count="202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 applyAlignment="1">
      <alignment vertical="center"/>
    </xf>
    <xf numFmtId="0" fontId="3" fillId="0" borderId="0" xfId="1" applyFont="1" applyAlignment="1">
      <alignment horizontal="left"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0" fontId="2" fillId="0" borderId="0" xfId="1" applyFont="1"/>
    <xf numFmtId="0" fontId="2" fillId="0" borderId="0" xfId="1" applyFont="1" applyFill="1"/>
    <xf numFmtId="0" fontId="2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lef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5" fillId="0" borderId="3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0" fontId="5" fillId="0" borderId="0" xfId="1" applyFont="1" applyAlignment="1">
      <alignment horizontal="left" vertical="center"/>
    </xf>
    <xf numFmtId="0" fontId="3" fillId="0" borderId="3" xfId="1" applyFont="1" applyBorder="1" applyAlignment="1">
      <alignment vertical="center" wrapText="1"/>
    </xf>
    <xf numFmtId="0" fontId="5" fillId="0" borderId="0" xfId="1" applyFont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center" wrapText="1"/>
    </xf>
    <xf numFmtId="165" fontId="3" fillId="2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165" fontId="3" fillId="0" borderId="4" xfId="1" applyNumberFormat="1" applyFont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NumberFormat="1" applyFont="1" applyFill="1" applyBorder="1" applyAlignment="1">
      <alignment horizontal="right" vertical="center" wrapText="1"/>
    </xf>
    <xf numFmtId="0" fontId="6" fillId="0" borderId="0" xfId="1" applyFont="1"/>
    <xf numFmtId="0" fontId="7" fillId="0" borderId="0" xfId="1" applyFont="1"/>
    <xf numFmtId="0" fontId="8" fillId="0" borderId="0" xfId="1" applyFont="1" applyAlignment="1"/>
    <xf numFmtId="0" fontId="7" fillId="2" borderId="0" xfId="1" applyFont="1" applyFill="1" applyBorder="1"/>
    <xf numFmtId="0" fontId="9" fillId="0" borderId="0" xfId="1" applyFont="1"/>
    <xf numFmtId="164" fontId="9" fillId="0" borderId="0" xfId="1" applyNumberFormat="1" applyFont="1" applyBorder="1" applyAlignment="1">
      <alignment vertical="center" wrapText="1"/>
    </xf>
    <xf numFmtId="164" fontId="9" fillId="0" borderId="0" xfId="1" applyNumberFormat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0" fontId="10" fillId="0" borderId="3" xfId="1" applyFont="1" applyBorder="1" applyAlignment="1">
      <alignment horizontal="center" vertical="center" wrapText="1"/>
    </xf>
    <xf numFmtId="0" fontId="9" fillId="0" borderId="3" xfId="1" applyFont="1" applyBorder="1"/>
    <xf numFmtId="164" fontId="8" fillId="0" borderId="3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vertical="center" wrapText="1"/>
    </xf>
    <xf numFmtId="164" fontId="2" fillId="0" borderId="0" xfId="1" applyNumberFormat="1" applyFont="1" applyFill="1" applyBorder="1" applyAlignment="1">
      <alignment horizontal="left" vertical="center" wrapText="1"/>
    </xf>
    <xf numFmtId="164" fontId="9" fillId="0" borderId="3" xfId="1" applyNumberFormat="1" applyFont="1" applyBorder="1" applyAlignment="1">
      <alignment vertical="center" wrapText="1"/>
    </xf>
    <xf numFmtId="0" fontId="9" fillId="0" borderId="0" xfId="1" applyFont="1" applyFill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0" borderId="0" xfId="1" applyFont="1" applyFill="1" applyAlignment="1">
      <alignment horizontal="left" vertical="center" wrapText="1"/>
    </xf>
    <xf numFmtId="164" fontId="9" fillId="0" borderId="0" xfId="1" applyNumberFormat="1" applyFont="1" applyFill="1" applyBorder="1" applyAlignment="1">
      <alignment horizontal="right" vertical="center" wrapText="1"/>
    </xf>
    <xf numFmtId="164" fontId="9" fillId="0" borderId="3" xfId="1" applyNumberFormat="1" applyFont="1" applyBorder="1" applyAlignment="1">
      <alignment wrapText="1"/>
    </xf>
    <xf numFmtId="164" fontId="2" fillId="2" borderId="0" xfId="2" applyNumberFormat="1" applyFont="1" applyFill="1" applyBorder="1" applyAlignment="1">
      <alignment horizontal="right" vertical="center" wrapText="1"/>
    </xf>
    <xf numFmtId="0" fontId="13" fillId="0" borderId="3" xfId="1" applyFont="1" applyBorder="1"/>
    <xf numFmtId="0" fontId="14" fillId="0" borderId="3" xfId="1" applyFont="1" applyBorder="1"/>
    <xf numFmtId="164" fontId="2" fillId="2" borderId="0" xfId="1" applyNumberFormat="1" applyFont="1" applyFill="1" applyBorder="1" applyAlignment="1">
      <alignment wrapText="1"/>
    </xf>
    <xf numFmtId="164" fontId="2" fillId="0" borderId="0" xfId="1" applyNumberFormat="1" applyFont="1" applyFill="1" applyAlignment="1">
      <alignment wrapText="1"/>
    </xf>
    <xf numFmtId="0" fontId="3" fillId="0" borderId="0" xfId="1" applyFont="1" applyFill="1" applyAlignment="1">
      <alignment horizontal="left" vertical="center" wrapText="1"/>
    </xf>
    <xf numFmtId="164" fontId="8" fillId="0" borderId="3" xfId="1" applyNumberFormat="1" applyFont="1" applyBorder="1" applyAlignment="1">
      <alignment wrapText="1"/>
    </xf>
    <xf numFmtId="166" fontId="7" fillId="0" borderId="0" xfId="1" applyNumberFormat="1" applyFont="1"/>
    <xf numFmtId="0" fontId="2" fillId="0" borderId="0" xfId="1" applyFont="1" applyAlignment="1">
      <alignment horizontal="center" vertical="center" wrapText="1"/>
    </xf>
    <xf numFmtId="0" fontId="5" fillId="0" borderId="0" xfId="1" applyFont="1"/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wrapText="1"/>
    </xf>
    <xf numFmtId="164" fontId="2" fillId="2" borderId="3" xfId="1" applyNumberFormat="1" applyFont="1" applyFill="1" applyBorder="1" applyAlignment="1">
      <alignment horizontal="right" vertical="center" wrapText="1"/>
    </xf>
    <xf numFmtId="164" fontId="2" fillId="0" borderId="3" xfId="1" applyNumberFormat="1" applyFont="1" applyBorder="1" applyAlignment="1">
      <alignment wrapText="1"/>
    </xf>
    <xf numFmtId="164" fontId="2" fillId="0" borderId="3" xfId="1" applyNumberFormat="1" applyFont="1" applyFill="1" applyBorder="1" applyAlignment="1">
      <alignment horizontal="right" vertical="center" wrapText="1"/>
    </xf>
    <xf numFmtId="164" fontId="2" fillId="2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Border="1" applyAlignment="1">
      <alignment wrapText="1"/>
    </xf>
    <xf numFmtId="164" fontId="2" fillId="0" borderId="4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 wrapText="1"/>
    </xf>
    <xf numFmtId="0" fontId="2" fillId="0" borderId="0" xfId="1" applyFont="1" applyFill="1" applyAlignment="1">
      <alignment wrapText="1"/>
    </xf>
    <xf numFmtId="164" fontId="2" fillId="2" borderId="3" xfId="1" applyNumberFormat="1" applyFont="1" applyFill="1" applyBorder="1" applyAlignment="1">
      <alignment wrapText="1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wrapText="1"/>
    </xf>
    <xf numFmtId="164" fontId="2" fillId="3" borderId="0" xfId="1" applyNumberFormat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right" vertical="center" wrapText="1"/>
    </xf>
    <xf numFmtId="0" fontId="15" fillId="2" borderId="6" xfId="1" applyFont="1" applyFill="1" applyBorder="1" applyAlignment="1">
      <alignment vertical="center"/>
    </xf>
    <xf numFmtId="0" fontId="15" fillId="2" borderId="6" xfId="1" applyFont="1" applyFill="1" applyBorder="1" applyAlignment="1">
      <alignment horizontal="left" vertical="center"/>
    </xf>
    <xf numFmtId="0" fontId="15" fillId="2" borderId="6" xfId="1" applyFont="1" applyFill="1" applyBorder="1" applyAlignment="1">
      <alignment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justify" vertical="center" wrapText="1"/>
    </xf>
    <xf numFmtId="164" fontId="17" fillId="2" borderId="0" xfId="1" applyNumberFormat="1" applyFont="1" applyFill="1" applyBorder="1" applyAlignment="1">
      <alignment horizontal="right" vertical="center" wrapText="1"/>
    </xf>
    <xf numFmtId="0" fontId="18" fillId="0" borderId="3" xfId="1" applyFont="1" applyBorder="1" applyAlignment="1">
      <alignment horizontal="left" vertical="center"/>
    </xf>
    <xf numFmtId="164" fontId="17" fillId="2" borderId="3" xfId="1" applyNumberFormat="1" applyFont="1" applyFill="1" applyBorder="1" applyAlignment="1">
      <alignment horizontal="right" vertical="center" wrapText="1"/>
    </xf>
    <xf numFmtId="0" fontId="17" fillId="0" borderId="0" xfId="1" applyFont="1" applyBorder="1"/>
    <xf numFmtId="0" fontId="20" fillId="0" borderId="0" xfId="1" applyFont="1" applyBorder="1" applyAlignment="1">
      <alignment vertical="center" wrapText="1"/>
    </xf>
    <xf numFmtId="167" fontId="20" fillId="2" borderId="0" xfId="2" applyNumberFormat="1" applyFont="1" applyFill="1" applyBorder="1" applyAlignment="1">
      <alignment horizontal="right" vertical="center" wrapText="1"/>
    </xf>
    <xf numFmtId="9" fontId="20" fillId="2" borderId="0" xfId="3" applyFont="1" applyFill="1" applyBorder="1" applyAlignment="1">
      <alignment horizontal="right" vertical="center" wrapText="1"/>
    </xf>
    <xf numFmtId="0" fontId="17" fillId="0" borderId="0" xfId="1" applyFont="1" applyBorder="1" applyAlignment="1">
      <alignment vertical="center"/>
    </xf>
    <xf numFmtId="167" fontId="17" fillId="2" borderId="0" xfId="2" applyNumberFormat="1" applyFont="1" applyFill="1" applyBorder="1" applyAlignment="1">
      <alignment vertical="center" wrapText="1"/>
    </xf>
    <xf numFmtId="0" fontId="18" fillId="0" borderId="0" xfId="1" applyFont="1" applyBorder="1" applyAlignment="1">
      <alignment horizontal="left" vertical="center"/>
    </xf>
    <xf numFmtId="0" fontId="18" fillId="0" borderId="0" xfId="1" applyFont="1" applyBorder="1"/>
    <xf numFmtId="0" fontId="17" fillId="0" borderId="0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right" vertical="center" wrapText="1"/>
    </xf>
    <xf numFmtId="164" fontId="17" fillId="0" borderId="3" xfId="1" applyNumberFormat="1" applyFont="1" applyBorder="1" applyAlignment="1">
      <alignment horizontal="right" vertical="center" wrapText="1"/>
    </xf>
    <xf numFmtId="164" fontId="17" fillId="0" borderId="0" xfId="1" applyNumberFormat="1" applyFont="1" applyFill="1" applyBorder="1" applyAlignment="1">
      <alignment horizontal="right" vertical="center" wrapText="1"/>
    </xf>
    <xf numFmtId="167" fontId="20" fillId="0" borderId="0" xfId="2" applyNumberFormat="1" applyFont="1" applyBorder="1" applyAlignment="1">
      <alignment horizontal="right" vertical="center" wrapText="1"/>
    </xf>
    <xf numFmtId="167" fontId="17" fillId="0" borderId="0" xfId="2" applyNumberFormat="1" applyFont="1" applyBorder="1" applyAlignment="1">
      <alignment vertical="center" wrapText="1"/>
    </xf>
    <xf numFmtId="167" fontId="17" fillId="0" borderId="0" xfId="2" applyNumberFormat="1" applyFont="1" applyBorder="1" applyAlignment="1">
      <alignment horizontal="right" vertical="center" wrapText="1"/>
    </xf>
    <xf numFmtId="167" fontId="17" fillId="0" borderId="0" xfId="2" applyNumberFormat="1" applyFont="1" applyFill="1" applyBorder="1" applyAlignment="1">
      <alignment horizontal="right" vertical="center" wrapText="1"/>
    </xf>
    <xf numFmtId="0" fontId="18" fillId="0" borderId="5" xfId="1" applyFont="1" applyBorder="1" applyAlignment="1">
      <alignment horizontal="left" vertical="center"/>
    </xf>
    <xf numFmtId="0" fontId="18" fillId="0" borderId="5" xfId="1" applyFont="1" applyBorder="1"/>
    <xf numFmtId="0" fontId="17" fillId="0" borderId="4" xfId="1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 wrapText="1"/>
    </xf>
    <xf numFmtId="164" fontId="17" fillId="0" borderId="4" xfId="1" applyNumberFormat="1" applyFont="1" applyBorder="1" applyAlignment="1">
      <alignment horizontal="right" vertical="center" wrapText="1"/>
    </xf>
    <xf numFmtId="0" fontId="15" fillId="0" borderId="0" xfId="1" applyFont="1" applyFill="1" applyBorder="1" applyAlignment="1">
      <alignment wrapText="1"/>
    </xf>
    <xf numFmtId="0" fontId="15" fillId="0" borderId="0" xfId="1" applyFont="1" applyFill="1" applyBorder="1" applyAlignment="1">
      <alignment horizontal="right" vertical="center" wrapText="1"/>
    </xf>
    <xf numFmtId="0" fontId="2" fillId="0" borderId="0" xfId="1" applyFont="1" applyAlignment="1">
      <alignment horizontal="right" wrapText="1"/>
    </xf>
    <xf numFmtId="0" fontId="1" fillId="0" borderId="0" xfId="4"/>
    <xf numFmtId="0" fontId="5" fillId="3" borderId="3" xfId="1" applyFont="1" applyFill="1" applyBorder="1" applyAlignment="1">
      <alignment vertical="center" wrapText="1"/>
    </xf>
    <xf numFmtId="0" fontId="2" fillId="3" borderId="0" xfId="1" applyFont="1" applyFill="1" applyAlignment="1">
      <alignment horizontal="left" wrapText="1"/>
    </xf>
    <xf numFmtId="164" fontId="12" fillId="3" borderId="0" xfId="1" applyNumberFormat="1" applyFont="1" applyFill="1" applyBorder="1" applyAlignment="1">
      <alignment horizontal="right" vertical="center" wrapText="1"/>
    </xf>
    <xf numFmtId="164" fontId="2" fillId="3" borderId="4" xfId="1" applyNumberFormat="1" applyFont="1" applyFill="1" applyBorder="1" applyAlignment="1">
      <alignment horizontal="right" vertical="center" wrapText="1"/>
    </xf>
    <xf numFmtId="0" fontId="15" fillId="0" borderId="1" xfId="1" applyFont="1" applyFill="1" applyBorder="1" applyAlignment="1">
      <alignment wrapText="1"/>
    </xf>
    <xf numFmtId="0" fontId="15" fillId="0" borderId="1" xfId="1" applyFont="1" applyFill="1" applyBorder="1" applyAlignment="1">
      <alignment horizontal="right" vertical="center" wrapText="1"/>
    </xf>
    <xf numFmtId="0" fontId="5" fillId="0" borderId="8" xfId="1" applyFont="1" applyBorder="1" applyAlignment="1">
      <alignment vertical="center" wrapText="1"/>
    </xf>
    <xf numFmtId="0" fontId="2" fillId="0" borderId="0" xfId="1" applyFont="1" applyAlignment="1">
      <alignment horizontal="left" wrapText="1"/>
    </xf>
    <xf numFmtId="164" fontId="2" fillId="0" borderId="0" xfId="1" applyNumberFormat="1" applyFont="1" applyBorder="1" applyAlignment="1">
      <alignment horizontal="right" wrapText="1"/>
    </xf>
    <xf numFmtId="0" fontId="2" fillId="0" borderId="0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2" fillId="0" borderId="0" xfId="1" applyFont="1" applyFill="1" applyAlignment="1">
      <alignment horizontal="left" wrapText="1"/>
    </xf>
    <xf numFmtId="164" fontId="2" fillId="0" borderId="0" xfId="1" applyNumberFormat="1" applyFont="1" applyFill="1" applyBorder="1" applyAlignment="1">
      <alignment horizontal="right" wrapText="1"/>
    </xf>
    <xf numFmtId="0" fontId="1" fillId="0" borderId="0" xfId="4" applyFill="1"/>
    <xf numFmtId="0" fontId="2" fillId="0" borderId="0" xfId="1" applyFont="1" applyFill="1" applyBorder="1" applyAlignment="1">
      <alignment vertical="center" wrapText="1"/>
    </xf>
    <xf numFmtId="0" fontId="9" fillId="0" borderId="0" xfId="1" applyFont="1" applyFill="1"/>
    <xf numFmtId="0" fontId="2" fillId="0" borderId="0" xfId="1" applyFont="1" applyFill="1" applyAlignment="1">
      <alignment horizontal="right" wrapText="1"/>
    </xf>
    <xf numFmtId="0" fontId="17" fillId="0" borderId="0" xfId="1" applyFont="1"/>
    <xf numFmtId="0" fontId="2" fillId="0" borderId="5" xfId="0" applyFont="1" applyBorder="1"/>
    <xf numFmtId="0" fontId="2" fillId="0" borderId="7" xfId="0" applyFont="1" applyFill="1" applyBorder="1"/>
    <xf numFmtId="0" fontId="22" fillId="2" borderId="7" xfId="0" applyFont="1" applyFill="1" applyBorder="1" applyAlignment="1">
      <alignment horizontal="right" vertical="center" wrapText="1"/>
    </xf>
    <xf numFmtId="0" fontId="22" fillId="0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166" fontId="2" fillId="2" borderId="0" xfId="0" applyNumberFormat="1" applyFont="1" applyFill="1"/>
    <xf numFmtId="166" fontId="2" fillId="0" borderId="0" xfId="0" applyNumberFormat="1" applyFont="1" applyFill="1"/>
    <xf numFmtId="166" fontId="2" fillId="0" borderId="0" xfId="0" applyNumberFormat="1" applyFont="1" applyFill="1" applyAlignment="1">
      <alignment horizontal="right"/>
    </xf>
    <xf numFmtId="0" fontId="13" fillId="0" borderId="3" xfId="0" applyFont="1" applyBorder="1"/>
    <xf numFmtId="166" fontId="2" fillId="2" borderId="3" xfId="0" applyNumberFormat="1" applyFont="1" applyFill="1" applyBorder="1"/>
    <xf numFmtId="166" fontId="2" fillId="0" borderId="3" xfId="0" applyNumberFormat="1" applyFont="1" applyFill="1" applyBorder="1"/>
    <xf numFmtId="0" fontId="2" fillId="2" borderId="0" xfId="0" applyFont="1" applyFill="1"/>
    <xf numFmtId="166" fontId="2" fillId="2" borderId="0" xfId="0" applyNumberFormat="1" applyFont="1" applyFill="1" applyAlignment="1">
      <alignment horizontal="right"/>
    </xf>
    <xf numFmtId="0" fontId="2" fillId="2" borderId="3" xfId="0" applyFont="1" applyFill="1" applyBorder="1"/>
    <xf numFmtId="0" fontId="2" fillId="0" borderId="0" xfId="1" applyFont="1" applyBorder="1" applyAlignment="1">
      <alignment horizontal="right" vertical="center" wrapText="1"/>
    </xf>
    <xf numFmtId="0" fontId="2" fillId="4" borderId="0" xfId="1" applyFont="1" applyFill="1"/>
    <xf numFmtId="0" fontId="2" fillId="4" borderId="0" xfId="1" applyFont="1" applyFill="1" applyAlignment="1">
      <alignment wrapText="1"/>
    </xf>
    <xf numFmtId="0" fontId="3" fillId="4" borderId="0" xfId="1" applyFont="1" applyFill="1" applyBorder="1" applyAlignment="1">
      <alignment vertical="center" wrapText="1"/>
    </xf>
    <xf numFmtId="164" fontId="2" fillId="4" borderId="0" xfId="1" applyNumberFormat="1" applyFont="1" applyFill="1" applyBorder="1" applyAlignment="1">
      <alignment wrapText="1"/>
    </xf>
    <xf numFmtId="0" fontId="3" fillId="4" borderId="0" xfId="1" applyFont="1" applyFill="1" applyAlignment="1">
      <alignment vertical="center" wrapText="1"/>
    </xf>
    <xf numFmtId="0" fontId="5" fillId="4" borderId="3" xfId="1" applyFont="1" applyFill="1" applyBorder="1" applyAlignment="1">
      <alignment vertical="center"/>
    </xf>
    <xf numFmtId="0" fontId="2" fillId="4" borderId="3" xfId="1" applyFont="1" applyFill="1" applyBorder="1" applyAlignment="1">
      <alignment wrapText="1"/>
    </xf>
    <xf numFmtId="0" fontId="3" fillId="4" borderId="3" xfId="1" applyFont="1" applyFill="1" applyBorder="1" applyAlignment="1">
      <alignment vertical="center" wrapText="1"/>
    </xf>
    <xf numFmtId="164" fontId="2" fillId="4" borderId="3" xfId="1" applyNumberFormat="1" applyFont="1" applyFill="1" applyBorder="1" applyAlignment="1">
      <alignment wrapText="1"/>
    </xf>
    <xf numFmtId="0" fontId="5" fillId="4" borderId="0" xfId="1" applyFont="1" applyFill="1" applyBorder="1" applyAlignment="1">
      <alignment vertical="center"/>
    </xf>
    <xf numFmtId="0" fontId="2" fillId="4" borderId="3" xfId="1" applyFont="1" applyFill="1" applyBorder="1"/>
    <xf numFmtId="164" fontId="2" fillId="4" borderId="4" xfId="1" applyNumberFormat="1" applyFont="1" applyFill="1" applyBorder="1" applyAlignment="1">
      <alignment wrapText="1"/>
    </xf>
    <xf numFmtId="0" fontId="23" fillId="4" borderId="9" xfId="5" applyFill="1" applyBorder="1"/>
    <xf numFmtId="0" fontId="23" fillId="4" borderId="10" xfId="5" applyFill="1" applyBorder="1"/>
    <xf numFmtId="0" fontId="23" fillId="4" borderId="11" xfId="5" applyFill="1" applyBorder="1"/>
    <xf numFmtId="0" fontId="23" fillId="4" borderId="0" xfId="5" applyFill="1"/>
    <xf numFmtId="0" fontId="23" fillId="0" borderId="0" xfId="5"/>
    <xf numFmtId="0" fontId="23" fillId="4" borderId="12" xfId="5" applyFill="1" applyBorder="1"/>
    <xf numFmtId="0" fontId="23" fillId="4" borderId="0" xfId="5" applyFill="1" applyBorder="1"/>
    <xf numFmtId="0" fontId="23" fillId="4" borderId="13" xfId="5" applyFill="1" applyBorder="1"/>
    <xf numFmtId="0" fontId="23" fillId="4" borderId="14" xfId="5" applyFill="1" applyBorder="1"/>
    <xf numFmtId="0" fontId="23" fillId="4" borderId="15" xfId="5" applyFill="1" applyBorder="1"/>
    <xf numFmtId="0" fontId="23" fillId="4" borderId="16" xfId="5" applyFill="1" applyBorder="1"/>
    <xf numFmtId="164" fontId="4" fillId="2" borderId="2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left" vertical="center"/>
    </xf>
    <xf numFmtId="0" fontId="19" fillId="0" borderId="3" xfId="1" applyFont="1" applyBorder="1" applyAlignment="1">
      <alignment horizontal="left" vertical="center"/>
    </xf>
    <xf numFmtId="0" fontId="15" fillId="0" borderId="7" xfId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</cellXfs>
  <cellStyles count="6">
    <cellStyle name="Normal 2 4" xfId="1"/>
    <cellStyle name="Normal 44" xfId="4"/>
    <cellStyle name="Normalny" xfId="0" builtinId="0"/>
    <cellStyle name="Normalny 2" xfId="5"/>
    <cellStyle name="Percent 18" xfId="3"/>
    <cellStyle name="Percent 2 2" xfId="2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.png"/><Relationship Id="rId25" Type="http://schemas.openxmlformats.org/officeDocument/2006/relationships/image" Target="../../ppt/media/image18.svg"/><Relationship Id="rId1" Type="http://schemas.openxmlformats.org/officeDocument/2006/relationships/image" Target="../media/image1.png"/><Relationship Id="rId27" Type="http://schemas.openxmlformats.org/officeDocument/2006/relationships/image" Target="../../ppt/media/image2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594360</xdr:colOff>
      <xdr:row>11</xdr:row>
      <xdr:rowOff>169657</xdr:rowOff>
    </xdr:to>
    <xdr:sp macro="" textlink="">
      <xdr:nvSpPr>
        <xdr:cNvPr id="2" name="pole tekstowe 1"/>
        <xdr:cNvSpPr txBox="1"/>
      </xdr:nvSpPr>
      <xdr:spPr>
        <a:xfrm>
          <a:off x="670560" y="586740"/>
          <a:ext cx="5958840" cy="15945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  <a:t>Grupa Kapitałowa CCC S.A.  </a:t>
          </a:r>
          <a:br>
            <a:rPr lang="pl-PL" sz="2000" b="1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pl-PL" sz="1400" b="0">
              <a:latin typeface="Arial" panose="020B0604020202020204" pitchFamily="34" charset="0"/>
              <a:cs typeface="Arial" panose="020B0604020202020204" pitchFamily="34" charset="0"/>
            </a:rPr>
            <a:t>Podstawowe</a:t>
          </a:r>
          <a:r>
            <a:rPr lang="pl-PL" sz="1400" b="0" baseline="0">
              <a:latin typeface="Arial" panose="020B0604020202020204" pitchFamily="34" charset="0"/>
              <a:cs typeface="Arial" panose="020B0604020202020204" pitchFamily="34" charset="0"/>
            </a:rPr>
            <a:t> dane finansowe wg MSSF</a:t>
          </a:r>
        </a:p>
        <a:p>
          <a:pPr algn="ctr"/>
          <a:endParaRPr lang="pl-PL" sz="14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400">
              <a:solidFill>
                <a:srgbClr val="FF0000"/>
              </a:solidFill>
              <a:effectLst/>
            </a:rPr>
            <a:t>Dane liczbowe w pliku obejmują działalność zaniechaną.</a:t>
          </a:r>
        </a:p>
        <a:p>
          <a:pPr algn="ctr"/>
          <a:endParaRPr lang="pl-PL" sz="1400" b="0" baseline="0"/>
        </a:p>
        <a:p>
          <a:pPr algn="ctr"/>
          <a:endParaRPr lang="en-GB" sz="2000" b="1"/>
        </a:p>
      </xdr:txBody>
    </xdr:sp>
    <xdr:clientData/>
  </xdr:twoCellAnchor>
  <xdr:twoCellAnchor>
    <xdr:from>
      <xdr:col>0</xdr:col>
      <xdr:colOff>662940</xdr:colOff>
      <xdr:row>19</xdr:row>
      <xdr:rowOff>0</xdr:rowOff>
    </xdr:from>
    <xdr:to>
      <xdr:col>9</xdr:col>
      <xdr:colOff>579120</xdr:colOff>
      <xdr:row>25</xdr:row>
      <xdr:rowOff>7620</xdr:rowOff>
    </xdr:to>
    <xdr:sp macro="" textlink="">
      <xdr:nvSpPr>
        <xdr:cNvPr id="3" name="pole tekstowe 2"/>
        <xdr:cNvSpPr txBox="1"/>
      </xdr:nvSpPr>
      <xdr:spPr>
        <a:xfrm>
          <a:off x="662940" y="3474720"/>
          <a:ext cx="595122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ARKUSZ ZOSTAŁ PRZYGOTOWANY TYLKO W CELACH INFORMACYJNYCH. OFICJALNYM ŹRÓDŁEM DANYCH FINANSOWYCH SĄ RAPORTY OKRESOWE CCC S.A.</a:t>
          </a:r>
        </a:p>
        <a:p>
          <a:endParaRPr lang="pl-PL" sz="1000"/>
        </a:p>
        <a:p>
          <a:r>
            <a:rPr lang="en-GB" sz="1000"/>
            <a:t>Dane przygotowane na podstawie Skonsolidowanych Sprawozdań Finansowych Grupy Kapitałowej </a:t>
          </a:r>
          <a:r>
            <a:rPr lang="pl-PL" sz="1000"/>
            <a:t>CCC </a:t>
          </a:r>
          <a:r>
            <a:rPr lang="en-GB" sz="1000"/>
            <a:t>S.A. zawartych w raportach okresowych Grupy </a:t>
          </a:r>
          <a:r>
            <a:rPr lang="pl-PL" sz="1000"/>
            <a:t>CCC</a:t>
          </a:r>
          <a:r>
            <a:rPr lang="en-GB" sz="1000"/>
            <a:t>. </a:t>
          </a:r>
          <a:endParaRPr lang="pl-PL" sz="1000"/>
        </a:p>
        <a:p>
          <a:endParaRPr lang="pl-PL" sz="1000"/>
        </a:p>
        <a:p>
          <a:endParaRPr lang="en-GB" sz="1000"/>
        </a:p>
      </xdr:txBody>
    </xdr:sp>
    <xdr:clientData/>
  </xdr:twoCellAnchor>
  <xdr:twoCellAnchor editAs="oneCell">
    <xdr:from>
      <xdr:col>8</xdr:col>
      <xdr:colOff>502920</xdr:colOff>
      <xdr:row>0</xdr:row>
      <xdr:rowOff>15240</xdr:rowOff>
    </xdr:from>
    <xdr:to>
      <xdr:col>10</xdr:col>
      <xdr:colOff>608895</xdr:colOff>
      <xdr:row>3</xdr:row>
      <xdr:rowOff>7620</xdr:rowOff>
    </xdr:to>
    <xdr:pic>
      <xdr:nvPicPr>
        <xdr:cNvPr id="4" name="Grafika 19">
          <a:extLst>
            <a:ext uri="{FF2B5EF4-FFF2-40B4-BE49-F238E27FC236}">
              <a16:creationId xmlns:a16="http://schemas.microsoft.com/office/drawing/2014/main" id="{01889336-9ED1-4FDC-AC4B-4D673EA33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5"/>
            </a:ext>
          </a:extLst>
        </a:blip>
        <a:stretch>
          <a:fillRect/>
        </a:stretch>
      </xdr:blipFill>
      <xdr:spPr>
        <a:xfrm>
          <a:off x="5867400" y="15240"/>
          <a:ext cx="1447095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121920</xdr:colOff>
      <xdr:row>0</xdr:row>
      <xdr:rowOff>53340</xdr:rowOff>
    </xdr:from>
    <xdr:to>
      <xdr:col>10</xdr:col>
      <xdr:colOff>417201</xdr:colOff>
      <xdr:row>2</xdr:row>
      <xdr:rowOff>151122</xdr:rowOff>
    </xdr:to>
    <xdr:pic>
      <xdr:nvPicPr>
        <xdr:cNvPr id="5" name="Grafika 20">
          <a:extLst>
            <a:ext uri="{FF2B5EF4-FFF2-40B4-BE49-F238E27FC236}">
              <a16:creationId xmlns:a16="http://schemas.microsoft.com/office/drawing/2014/main" id="{0599C3DD-E2DB-41EA-ABE2-CADB4C4C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96DAC541-7B7A-43D3-8B79-37D633B846F1}">
              <asvg:svgBlip xmlns:lc="http://schemas.openxmlformats.org/drawingml/2006/lockedCanvas" xmlns:asvg="http://schemas.microsoft.com/office/drawing/2016/SVG/main" xmlns:p="http://schemas.openxmlformats.org/presentationml/2006/main" xmlns="" r:embed="rId27"/>
            </a:ext>
          </a:extLst>
        </a:blip>
        <a:stretch>
          <a:fillRect/>
        </a:stretch>
      </xdr:blipFill>
      <xdr:spPr>
        <a:xfrm>
          <a:off x="6156960" y="53340"/>
          <a:ext cx="965841" cy="463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zy/meldunki%20sprzeda&#380;y/2017/06%20czerwiec/meldunek%201-30%20czerwiec%202017_v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siegowosc_SF\2Q2017\2017-06-30\konsola%202q2017%20v1%20&#8212;%20kopia2\eConso_MS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siegowosc_SF/2018/2Q2018/6-2018/konsola%206-2018%20%20final/eConso_MS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nik (zgr)"/>
      <sheetName val="wynik"/>
      <sheetName val="params"/>
      <sheetName val="tbl_spr"/>
      <sheetName val="tbl_ks"/>
      <sheetName val="tbl_eobuwie"/>
      <sheetName val="m-c"/>
      <sheetName val="nar."/>
    </sheetNames>
    <sheetDataSet>
      <sheetData sheetId="0"/>
      <sheetData sheetId="1"/>
      <sheetData sheetId="2">
        <row r="2">
          <cell r="C2">
            <v>42370</v>
          </cell>
          <cell r="E2">
            <v>42522</v>
          </cell>
        </row>
        <row r="3">
          <cell r="C3">
            <v>42551</v>
          </cell>
          <cell r="E3">
            <v>42551</v>
          </cell>
        </row>
        <row r="5">
          <cell r="C5">
            <v>42916</v>
          </cell>
        </row>
        <row r="9">
          <cell r="B9" t="str">
            <v>DETAL</v>
          </cell>
          <cell r="C9" t="str">
            <v>PL</v>
          </cell>
          <cell r="D9">
            <v>1</v>
          </cell>
          <cell r="E9">
            <v>1</v>
          </cell>
        </row>
        <row r="10">
          <cell r="B10" t="str">
            <v>AGENCYJNE</v>
          </cell>
          <cell r="C10" t="str">
            <v>PL</v>
          </cell>
          <cell r="D10">
            <v>1</v>
          </cell>
          <cell r="E10">
            <v>1</v>
          </cell>
        </row>
        <row r="11">
          <cell r="B11" t="str">
            <v>FRANCZYZA PL</v>
          </cell>
          <cell r="C11" t="str">
            <v>PL</v>
          </cell>
          <cell r="D11">
            <v>1</v>
          </cell>
          <cell r="E11">
            <v>1</v>
          </cell>
        </row>
        <row r="12">
          <cell r="B12" t="str">
            <v>FRANCZYZA ZGR</v>
          </cell>
          <cell r="C12" t="str">
            <v>PL</v>
          </cell>
          <cell r="D12">
            <v>1</v>
          </cell>
          <cell r="E12">
            <v>1</v>
          </cell>
        </row>
        <row r="13">
          <cell r="B13" t="str">
            <v>CCC - CZECH</v>
          </cell>
          <cell r="C13" t="str">
            <v>CZK</v>
          </cell>
          <cell r="D13">
            <v>0.15859999999999999</v>
          </cell>
          <cell r="E13">
            <v>1</v>
          </cell>
        </row>
        <row r="14">
          <cell r="B14" t="str">
            <v>CCC - SLOVAKIA</v>
          </cell>
          <cell r="C14" t="str">
            <v>EUR</v>
          </cell>
          <cell r="D14">
            <v>4.2473999999999998</v>
          </cell>
          <cell r="E14">
            <v>1</v>
          </cell>
        </row>
        <row r="15">
          <cell r="B15" t="str">
            <v>CCC - HUNGARY</v>
          </cell>
          <cell r="C15" t="str">
            <v>HUF</v>
          </cell>
          <cell r="D15">
            <v>1.3734999999999999</v>
          </cell>
          <cell r="E15">
            <v>100</v>
          </cell>
        </row>
        <row r="16">
          <cell r="B16" t="str">
            <v>CCC - AUSTRIA</v>
          </cell>
          <cell r="C16" t="str">
            <v>EUR</v>
          </cell>
          <cell r="D16">
            <v>4.2473999999999998</v>
          </cell>
          <cell r="E16">
            <v>1</v>
          </cell>
        </row>
        <row r="17">
          <cell r="B17" t="str">
            <v>CCC - TURKEY</v>
          </cell>
          <cell r="C17" t="str">
            <v>TRY</v>
          </cell>
          <cell r="D17">
            <v>1.079</v>
          </cell>
          <cell r="E17">
            <v>1</v>
          </cell>
        </row>
        <row r="18">
          <cell r="B18" t="str">
            <v>CCC - SLOVENIA</v>
          </cell>
          <cell r="C18" t="str">
            <v>EUR</v>
          </cell>
          <cell r="D18">
            <v>4.2473999999999998</v>
          </cell>
          <cell r="E18">
            <v>1</v>
          </cell>
        </row>
        <row r="19">
          <cell r="B19" t="str">
            <v>CCC - CROATIA</v>
          </cell>
          <cell r="C19" t="str">
            <v>HRK</v>
          </cell>
          <cell r="D19">
            <v>0.57069999999999999</v>
          </cell>
          <cell r="E19">
            <v>1</v>
          </cell>
        </row>
        <row r="20">
          <cell r="B20" t="str">
            <v>CCC - GERMANY</v>
          </cell>
          <cell r="C20" t="str">
            <v>EUR</v>
          </cell>
          <cell r="D20">
            <v>4.2473999999999998</v>
          </cell>
          <cell r="E20">
            <v>1</v>
          </cell>
        </row>
        <row r="21">
          <cell r="B21" t="str">
            <v>CCC - BULGARIA</v>
          </cell>
          <cell r="C21" t="str">
            <v>BGN</v>
          </cell>
          <cell r="D21">
            <v>2.1717</v>
          </cell>
          <cell r="E21">
            <v>1</v>
          </cell>
        </row>
        <row r="22">
          <cell r="B22" t="str">
            <v>CCC - LATVIA</v>
          </cell>
          <cell r="C22" t="str">
            <v>EUR</v>
          </cell>
          <cell r="D22">
            <v>4.2473999999999998</v>
          </cell>
          <cell r="E22">
            <v>1</v>
          </cell>
        </row>
        <row r="23">
          <cell r="B23" t="str">
            <v>CCC - SERBIA</v>
          </cell>
          <cell r="C23" t="str">
            <v>RSD</v>
          </cell>
          <cell r="D23">
            <v>3.4599999999999999E-2</v>
          </cell>
          <cell r="E23">
            <v>1</v>
          </cell>
        </row>
        <row r="24">
          <cell r="B24" t="str">
            <v>CCC - RUSSIA</v>
          </cell>
          <cell r="C24" t="str">
            <v>RUB</v>
          </cell>
          <cell r="D24">
            <v>6.7400000000000002E-2</v>
          </cell>
          <cell r="E24">
            <v>1</v>
          </cell>
        </row>
        <row r="25">
          <cell r="C25">
            <v>42916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str"/>
      <sheetName val="FWT_Sprzedaz_2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ykresy (3)"/>
      <sheetName val="FWT_Kredyty_obligacje"/>
      <sheetName val="FWT_Wskaznik_zadluzenia_i_plynn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BS"/>
      <sheetName val="FWT_PL"/>
      <sheetName val="FWT_PLQ23"/>
      <sheetName val="FWT_CF"/>
      <sheetName val="FWT_EC"/>
      <sheetName val="FWT_Segmenty"/>
      <sheetName val="FWT_KR"/>
      <sheetName val="FWT_Pozost_p_k_oper"/>
      <sheetName val="FWT_Leasing"/>
      <sheetName val="FWT_WNiP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Wskaznik_zadluzenia"/>
      <sheetName val="FWT_Zadluzenie"/>
      <sheetName val="FWT_Zabezpieczenia"/>
      <sheetName val="FWT_Wymagalnosc_zobowiazan"/>
      <sheetName val="FWT_CF_dodatkowe_info(1)"/>
      <sheetName val="FWT_CF_dodatkowe_info(2)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PLQ23"/>
      <sheetName val="CF"/>
      <sheetName val="EC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Podatek_dochodowy_A"/>
      <sheetName val="Staw_pod_kraje"/>
      <sheetName val="Uzg_obciazenia"/>
      <sheetName val="Podatek_odroczony"/>
      <sheetName val="Deftax_Conso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Dodatkowe_info_CF"/>
      <sheetName val="ST"/>
      <sheetName val="ST_Conso"/>
      <sheetName val="WNiP"/>
      <sheetName val="WNiP_Conso"/>
      <sheetName val="Zapasy"/>
      <sheetName val="Naleznosci_od_odbiorcow_i_inne"/>
      <sheetName val="Srodki_pieniezne"/>
      <sheetName val="Zobowiazania_wobec_dost_i_inne"/>
      <sheetName val="Rezerwy"/>
      <sheetName val="Rezerwy_Conso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Info"/>
      <sheetName val="Sheet_index"/>
      <sheetName val="FX_rates"/>
      <sheetName val="Dictionary"/>
      <sheetName val="Used_sheets"/>
      <sheetName val="Parameters"/>
      <sheetName val="Adjustments"/>
      <sheetName val="Spraw_Zarzadu"/>
      <sheetName val="FWT_Wybrane_BS_PL"/>
      <sheetName val="FWT_Wybrane_CF_Oper"/>
      <sheetName val="FWT_Sprzedaz_str"/>
      <sheetName val="FWT_Wynik_ze_sprzedazy"/>
      <sheetName val="FWT_Wynik_ze_sprzedazy_segm"/>
      <sheetName val="FWT_Wynik_segmentow"/>
      <sheetName val="FWT_KFS_Wynik_poz_dzial"/>
      <sheetName val="FWT_Skorygowany_zysk"/>
      <sheetName val="FWT_BS_Glowne_poz"/>
      <sheetName val="FWT_Aktywa_trwale"/>
      <sheetName val="FWT_Zapasy"/>
      <sheetName val="FWT_CF_Glowne_poz"/>
      <sheetName val="FWT_Wskaznik_zadluzenia_i_plynn"/>
      <sheetName val="FWT_Segmenty"/>
      <sheetName val="FWT_Wykresy(1)"/>
      <sheetName val="FWT_XR"/>
      <sheetName val="FWT_Liczba_sklepow"/>
      <sheetName val="FWT_Powierzchnia_sklepow"/>
      <sheetName val="FWT_Wykresy(2)"/>
      <sheetName val="FWT_Wykres_WIG"/>
      <sheetName val="FWT_Wykres_akcje_CCC"/>
      <sheetName val="FWT_Sprzedaz_2str"/>
      <sheetName val="FWT_Wykresy (3)"/>
      <sheetName val="FWT_Kredyty_obligacje"/>
      <sheetName val="FWT_Udzielone_pozyczki"/>
      <sheetName val="FWT_Udzielone_gwarancje"/>
      <sheetName val="FWT_Poz_poreczenia_i_otrz_gwar"/>
      <sheetName val="FWT_Akcjonariusze"/>
      <sheetName val="FWT_Akcje_Zarz_RN"/>
      <sheetName val="FWT_Akcje_CCC"/>
      <sheetName val="FWT_Biura_maklerskie"/>
      <sheetName val="FWT_Dywidenda"/>
      <sheetName val="FWT_RN"/>
      <sheetName val="FWT_Wynagrodzenia_Zarz_RN"/>
      <sheetName val="FWT_Zatrudnienie_1"/>
      <sheetName val="FWT_Zatrudnienie_2"/>
      <sheetName val="FWT_Wykresy(4)"/>
      <sheetName val="FWT_Wynagrordzenie_audytora"/>
      <sheetName val="FWT_Informacje_ogolne"/>
      <sheetName val="FWT_PL"/>
      <sheetName val="FWT_PLQ23"/>
      <sheetName val="FWT_BS"/>
      <sheetName val="FWT_CF"/>
      <sheetName val="FWT_EC"/>
      <sheetName val="FWT_KR"/>
      <sheetName val="FWT_Pozost_p_k_oper"/>
      <sheetName val="FWT_Leasing"/>
      <sheetName val="FWT_Standardy_rachunkowosci"/>
      <sheetName val="FWT_Podatek_dochodowy"/>
      <sheetName val="FWT_Stawki_pod_i_uzg_obciazenia"/>
      <sheetName val="FWT_Podatek_odroczony(1)"/>
      <sheetName val="FWT_Podatek_odroczony(2)"/>
      <sheetName val="FWT_Zadluzenie"/>
      <sheetName val="FWT_Wskaznik_zadluzenia"/>
      <sheetName val="FWT_Zabezpieczenia"/>
      <sheetName val="FWT_Wymagalnosc_zobowiazan"/>
      <sheetName val="FWT_CF_dodatkowe_info(1)"/>
      <sheetName val="Dodatkowe_info_CF"/>
      <sheetName val="FWT_CF_dodatkowe_info(2)"/>
      <sheetName val="FWT_WNiP"/>
      <sheetName val="FWT_Rzecz_aktywa_trwale"/>
      <sheetName val="FWT_Zapasy (2)"/>
      <sheetName val="FWT_Naleznosci"/>
      <sheetName val="FWT_Srodki_pieniezne"/>
      <sheetName val="FWT_Zobowiazania"/>
      <sheetName val="FWT_Rezerwy"/>
      <sheetName val="FWT_Instrumenty_finansowe"/>
      <sheetName val="FWT_Ryzyko_walutowe"/>
      <sheetName val="FWT_Ryzyko_stopy_proc"/>
      <sheetName val="FWT_Ryzyko_kredytowe"/>
      <sheetName val="FWT_Porozumienia_ramowe"/>
      <sheetName val="FWT_Transakcje_podm_pow"/>
      <sheetName val="FWT_Wynagrodzenie_kierownictwa"/>
      <sheetName val="FWT_Platnosci_w_formie_akcji(1)"/>
      <sheetName val="FWT_Platnosci_w_formie_akcji(2)"/>
      <sheetName val="FWT_Konsolidacja"/>
      <sheetName val="BS"/>
      <sheetName val="PL"/>
      <sheetName val="EC"/>
      <sheetName val="CF"/>
      <sheetName val="PLQ23"/>
      <sheetName val="EC_Conso"/>
      <sheetName val="Segmenty"/>
      <sheetName val="CF_check"/>
      <sheetName val="Koszty_rodzajowe"/>
      <sheetName val="KR_Conso"/>
      <sheetName val="Leasing_operacyjny"/>
      <sheetName val="PPKO"/>
      <sheetName val="P_K_finansowe"/>
      <sheetName val="Uzg_obciazenia"/>
      <sheetName val="Podatek_dochodowy_A"/>
      <sheetName val="Rezerwy"/>
      <sheetName val="Rezerwy_Conso"/>
      <sheetName val="Podatek_odroczony"/>
      <sheetName val="Deftax_Conso"/>
      <sheetName val="Zapasy"/>
      <sheetName val="Naleznosci_od_odbiorcow_i_inne"/>
      <sheetName val="Staw_pod_kraje"/>
      <sheetName val="Podatek_odroczony_(2)"/>
      <sheetName val="Podatek_odroczony_(2)_Conso"/>
      <sheetName val="Zarzadzanie kapitalem"/>
      <sheetName val="Zadluzenie"/>
      <sheetName val="Zadluzenie_Conso"/>
      <sheetName val="Splaty_zobowiazan"/>
      <sheetName val="Um_term_wymagalnosci"/>
      <sheetName val="Um_term_wymagalnosci_Conso"/>
      <sheetName val="ST"/>
      <sheetName val="ST_Conso"/>
      <sheetName val="WNiP"/>
      <sheetName val="WNiP_Conso"/>
      <sheetName val="Zobowiazania_wobec_dost_i_inne"/>
      <sheetName val="Instrumenty_fin"/>
      <sheetName val="Instrumenty_fin_Conso"/>
      <sheetName val="Ryzyko_kursowe"/>
      <sheetName val="Ryzyko_kursowe_Conso"/>
      <sheetName val="Ryzyko_zm_stProc"/>
      <sheetName val="Ryzyko_zm_stProc_Conso"/>
      <sheetName val="Ryzyko_kredytowe"/>
      <sheetName val="Srodki_pieniezne"/>
      <sheetName val="Ratingi"/>
      <sheetName val="Poroz_o_kompensacie"/>
      <sheetName val="Poroz_o_kompensacie_Conso"/>
      <sheetName val="Transakcje_z_podm_powiaz"/>
      <sheetName val="Wynagrodzenie_RN_Z"/>
      <sheetName val="Wynagrodzenie_RN_Z_Conso"/>
      <sheetName val="Umowy_kredytowe"/>
      <sheetName val="Limit_na_gwarancje"/>
      <sheetName val="Udzielone_pozyczki"/>
      <sheetName val="Udzielone_gwarancje"/>
      <sheetName val="Pozostale_poreczenia"/>
      <sheetName val="Otrzymane_gwarancje"/>
      <sheetName val="Wynagrodzenie_Zarz_i_RN"/>
      <sheetName val="Zatrudnienie_1"/>
      <sheetName val="Zatrudnienie_2"/>
      <sheetName val="Wynagrodzenia"/>
      <sheetName val="Wynagrodzenie_audytora"/>
    </sheetNames>
    <sheetDataSet>
      <sheetData sheetId="0"/>
      <sheetData sheetId="1">
        <row r="26">
          <cell r="D26">
            <v>1000000</v>
          </cell>
        </row>
        <row r="27">
          <cell r="D27">
            <v>1</v>
          </cell>
        </row>
      </sheetData>
      <sheetData sheetId="2"/>
      <sheetData sheetId="3"/>
      <sheetData sheetId="4">
        <row r="3283">
          <cell r="B3283" t="str">
            <v>NOTA</v>
          </cell>
        </row>
        <row r="3495">
          <cell r="B3495" t="str">
            <v>DZIAŁALNOŚĆ DYSTRYBUCYJNA</v>
          </cell>
        </row>
        <row r="3496">
          <cell r="B3496" t="str">
            <v>DETAL</v>
          </cell>
        </row>
        <row r="3497">
          <cell r="B3497" t="str">
            <v>POLSKA</v>
          </cell>
        </row>
        <row r="3498">
          <cell r="B3498" t="str">
            <v>UE – EUROPA ŚR -WSCH</v>
          </cell>
        </row>
        <row r="3499">
          <cell r="B3499" t="str">
            <v>UE – EUROPA ZACH</v>
          </cell>
        </row>
        <row r="3500">
          <cell r="B3500" t="str">
            <v>POZOSTAŁE KRAJE</v>
          </cell>
        </row>
        <row r="3501">
          <cell r="B3501" t="str">
            <v>E-COMMERCE</v>
          </cell>
        </row>
        <row r="3502">
          <cell r="B3502" t="str">
            <v>HURT</v>
          </cell>
        </row>
        <row r="3503">
          <cell r="B3503" t="str">
            <v>DZIAŁALNOŚĆ PRODUKCYJNA</v>
          </cell>
        </row>
        <row r="3504">
          <cell r="B3504" t="str">
            <v>RAZEM DANE SEGMENTÓW ZAGREGOWANE</v>
          </cell>
        </row>
        <row r="3505">
          <cell r="B3505" t="str">
            <v>Łączne przychody ze sprzedaży</v>
          </cell>
        </row>
        <row r="3506">
          <cell r="B3506" t="str">
            <v>Przychody ze sprzedaży do innych segmentów</v>
          </cell>
        </row>
        <row r="3507">
          <cell r="B3507" t="str">
            <v>Przychody ze sprzedaży od klientów zewnętrznych</v>
          </cell>
        </row>
        <row r="3509">
          <cell r="B3509" t="str">
            <v>Zysk brutto ze sprzedaży</v>
          </cell>
        </row>
        <row r="3510">
          <cell r="B3510" t="str">
            <v>Marża brutto (zysk brutto ze sprzedaży/przychody ze sprzedaży do klientów zewnętrznych)</v>
          </cell>
        </row>
        <row r="3511">
          <cell r="B3511" t="str">
            <v>ZYSK SEGMENTU</v>
          </cell>
        </row>
        <row r="3512">
          <cell r="B3512" t="str">
            <v/>
          </cell>
        </row>
        <row r="3513">
          <cell r="B3513" t="str">
            <v>Aktywa segmentów:</v>
          </cell>
        </row>
        <row r="3514">
          <cell r="B3514" t="str">
            <v>Aktywa trwałe, z wyłączeniem aktywa z tyt. podatku odroczonego</v>
          </cell>
        </row>
        <row r="3515">
          <cell r="B3515" t="str">
            <v>Aktywa z tyt. podatku odroczonego</v>
          </cell>
        </row>
        <row r="3516">
          <cell r="B3516" t="str">
            <v>Zapasy</v>
          </cell>
        </row>
        <row r="3517">
          <cell r="B3517" t="str">
            <v>Nakłady na rzeczowe aktywa trwałe i wartości niematerialne</v>
          </cell>
        </row>
        <row r="3518">
          <cell r="B3518" t="str">
            <v>Istotne przychody/koszty:</v>
          </cell>
        </row>
        <row r="3519">
          <cell r="B3519" t="str">
            <v>Amortyzacja</v>
          </cell>
        </row>
        <row r="3520">
          <cell r="B3520" t="str">
            <v xml:space="preserve">Odpis z tytułu utraty wartości rzeczowych aktywów trwałych i wartości niematerialnych </v>
          </cell>
        </row>
        <row r="3523">
          <cell r="B3523" t="str">
            <v>Łączne przychody ze sprzedaży</v>
          </cell>
        </row>
        <row r="3524">
          <cell r="B3524" t="str">
            <v>Przychody ze sprzedaży do innych segmentów</v>
          </cell>
        </row>
        <row r="3525">
          <cell r="B3525" t="str">
            <v>Przychody ze sprzedaży od klientów zewnętrznych</v>
          </cell>
        </row>
        <row r="3527">
          <cell r="B3527" t="str">
            <v>Zysk brutto ze sprzedaży</v>
          </cell>
        </row>
        <row r="3528">
          <cell r="B3528" t="str">
            <v>Marża brutto (zysk brutto ze sprzedaży/przychody ze sprzedaży do klientów zewnętrznych)</v>
          </cell>
        </row>
        <row r="3529">
          <cell r="B3529" t="str">
            <v>ZYSK SEGMENTU</v>
          </cell>
        </row>
        <row r="3531">
          <cell r="B3531" t="str">
            <v>Aktywa segmentów:</v>
          </cell>
        </row>
        <row r="3532">
          <cell r="B3532" t="str">
            <v>Aktywa trwałe, z wyłączeniem aktywa z tyt. podatku odroczonego</v>
          </cell>
        </row>
        <row r="3533">
          <cell r="B3533" t="str">
            <v>Aktywa z tyt. podatku odroczonego</v>
          </cell>
        </row>
        <row r="3534">
          <cell r="B3534" t="str">
            <v>Zapasy</v>
          </cell>
        </row>
        <row r="3535">
          <cell r="B3535" t="str">
            <v>Nakłady na rzeczowe aktywa trwałe i wartości niematerialne</v>
          </cell>
        </row>
        <row r="3536">
          <cell r="B3536" t="str">
            <v>Istotne przychody/koszty:</v>
          </cell>
        </row>
        <row r="3537">
          <cell r="B3537" t="str">
            <v>Amortyzacja</v>
          </cell>
        </row>
        <row r="3538">
          <cell r="B3538" t="str">
            <v xml:space="preserve">Odpis z tytułu utraty wartości rzeczowych aktywów trwałych i wartości niematerialnych </v>
          </cell>
        </row>
        <row r="3587">
          <cell r="B3587" t="str">
            <v>nd</v>
          </cell>
        </row>
        <row r="3718">
          <cell r="B3718" t="str">
            <v>01.2018-06.2018</v>
          </cell>
        </row>
        <row r="3719">
          <cell r="B3719" t="str">
            <v>01.2017-06.2017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8">
          <cell r="BH8">
            <v>213717704.29075131</v>
          </cell>
        </row>
      </sheetData>
      <sheetData sheetId="86">
        <row r="7">
          <cell r="BH7">
            <v>2026414269.7591705</v>
          </cell>
        </row>
      </sheetData>
      <sheetData sheetId="87">
        <row r="11">
          <cell r="D11">
            <v>-94677198.560000002</v>
          </cell>
        </row>
      </sheetData>
      <sheetData sheetId="88"/>
      <sheetData sheetId="89"/>
      <sheetData sheetId="90"/>
      <sheetData sheetId="91">
        <row r="10">
          <cell r="C10">
            <v>919172552.49000001</v>
          </cell>
          <cell r="D10">
            <v>422400159.20156598</v>
          </cell>
          <cell r="E10">
            <v>179828828.09399283</v>
          </cell>
          <cell r="F10">
            <v>45675507.420913994</v>
          </cell>
          <cell r="G10">
            <v>400254760.59886354</v>
          </cell>
          <cell r="H10">
            <v>1096289662.9538341</v>
          </cell>
          <cell r="I10">
            <v>131320073.66</v>
          </cell>
          <cell r="J10">
            <v>3194941544.4191704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-1037516495.3900001</v>
          </cell>
          <cell r="I11">
            <v>-131056377.08</v>
          </cell>
          <cell r="J11">
            <v>-1168572872.47</v>
          </cell>
        </row>
        <row r="13">
          <cell r="C13">
            <v>482257293.24528909</v>
          </cell>
          <cell r="D13">
            <v>249523589.16908383</v>
          </cell>
          <cell r="E13">
            <v>108846005.81515722</v>
          </cell>
          <cell r="F13">
            <v>24475245.743420921</v>
          </cell>
          <cell r="G13">
            <v>165040887.19275108</v>
          </cell>
          <cell r="H13">
            <v>18677155.980337463</v>
          </cell>
          <cell r="I13">
            <v>-313916.87999999523</v>
          </cell>
        </row>
        <row r="15">
          <cell r="C15">
            <v>129958285.72687669</v>
          </cell>
          <cell r="D15">
            <v>23903559.007668294</v>
          </cell>
          <cell r="E15">
            <v>-79548867.417217076</v>
          </cell>
          <cell r="F15">
            <v>-891822.04969718959</v>
          </cell>
          <cell r="G15">
            <v>51725685.774786919</v>
          </cell>
          <cell r="H15">
            <v>12446263.49911586</v>
          </cell>
          <cell r="I15">
            <v>-313916.87999999523</v>
          </cell>
        </row>
        <row r="17">
          <cell r="C17">
            <v>1098999999.9999998</v>
          </cell>
          <cell r="D17">
            <v>820399999.99999988</v>
          </cell>
          <cell r="E17">
            <v>1354400000</v>
          </cell>
          <cell r="F17">
            <v>109800000</v>
          </cell>
          <cell r="G17">
            <v>338700000</v>
          </cell>
          <cell r="H17">
            <v>55900000</v>
          </cell>
          <cell r="I17">
            <v>72700000</v>
          </cell>
          <cell r="J17">
            <v>3850899999.9999995</v>
          </cell>
        </row>
        <row r="18">
          <cell r="C18">
            <v>2500000</v>
          </cell>
          <cell r="D18">
            <v>0</v>
          </cell>
          <cell r="E18">
            <v>1400000</v>
          </cell>
          <cell r="F18">
            <v>1400000</v>
          </cell>
          <cell r="G18">
            <v>5900000</v>
          </cell>
          <cell r="H18">
            <v>18100000</v>
          </cell>
          <cell r="I18">
            <v>2700000</v>
          </cell>
          <cell r="J18">
            <v>32000000</v>
          </cell>
        </row>
        <row r="19">
          <cell r="C19">
            <v>308900000</v>
          </cell>
          <cell r="D19">
            <v>204200000</v>
          </cell>
          <cell r="E19">
            <v>208300000</v>
          </cell>
          <cell r="F19">
            <v>30800000</v>
          </cell>
          <cell r="G19">
            <v>274100000</v>
          </cell>
          <cell r="H19">
            <v>828000000</v>
          </cell>
          <cell r="I19">
            <v>36400000</v>
          </cell>
          <cell r="J19">
            <v>1890700000</v>
          </cell>
        </row>
        <row r="20">
          <cell r="C20">
            <v>454399999.99999994</v>
          </cell>
          <cell r="D20">
            <v>241400000</v>
          </cell>
          <cell r="E20">
            <v>159200000.00000003</v>
          </cell>
          <cell r="F20">
            <v>32100000</v>
          </cell>
          <cell r="G20">
            <v>229600000</v>
          </cell>
          <cell r="H20">
            <v>55900000</v>
          </cell>
          <cell r="I20">
            <v>72700000</v>
          </cell>
          <cell r="J20">
            <v>1245300000</v>
          </cell>
        </row>
        <row r="22">
          <cell r="C22">
            <v>-110000000</v>
          </cell>
          <cell r="D22">
            <v>-69800000</v>
          </cell>
          <cell r="E22">
            <v>-72200000</v>
          </cell>
          <cell r="F22">
            <v>-7400000</v>
          </cell>
          <cell r="G22">
            <v>-2100000</v>
          </cell>
          <cell r="H22">
            <v>-400000</v>
          </cell>
          <cell r="I22">
            <v>-1200000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</sheetData>
      <sheetData sheetId="92"/>
      <sheetData sheetId="93">
        <row r="17">
          <cell r="G17">
            <v>-280718181.97005701</v>
          </cell>
        </row>
      </sheetData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>
        <row r="26">
          <cell r="L26">
            <v>322338959.82077414</v>
          </cell>
        </row>
      </sheetData>
      <sheetData sheetId="116"/>
      <sheetData sheetId="117">
        <row r="22">
          <cell r="E22">
            <v>20752506.954889998</v>
          </cell>
        </row>
      </sheetData>
      <sheetData sheetId="118"/>
      <sheetData sheetId="119">
        <row r="228">
          <cell r="BH228">
            <v>36679896.764227644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8"/>
  <sheetViews>
    <sheetView tabSelected="1" workbookViewId="0">
      <selection activeCell="E17" sqref="E17"/>
    </sheetView>
  </sheetViews>
  <sheetFormatPr defaultRowHeight="14.4"/>
  <cols>
    <col min="1" max="16384" width="8.88671875" style="183"/>
  </cols>
  <sheetData>
    <row r="1" spans="1:32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1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</row>
    <row r="2" spans="1:32">
      <c r="A2" s="184"/>
      <c r="B2" s="185"/>
      <c r="C2" s="185"/>
      <c r="D2" s="185"/>
      <c r="E2" s="185"/>
      <c r="F2" s="185"/>
      <c r="G2" s="185"/>
      <c r="H2" s="185"/>
      <c r="I2" s="185"/>
      <c r="J2" s="185"/>
      <c r="K2" s="186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</row>
    <row r="3" spans="1:32">
      <c r="A3" s="184"/>
      <c r="B3" s="185"/>
      <c r="C3" s="185"/>
      <c r="D3" s="185"/>
      <c r="E3" s="185"/>
      <c r="F3" s="185"/>
      <c r="G3" s="185"/>
      <c r="H3" s="185"/>
      <c r="I3" s="185"/>
      <c r="J3" s="185"/>
      <c r="K3" s="186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</row>
    <row r="4" spans="1:32">
      <c r="A4" s="184"/>
      <c r="B4" s="185"/>
      <c r="C4" s="185"/>
      <c r="D4" s="185"/>
      <c r="E4" s="185"/>
      <c r="F4" s="185"/>
      <c r="G4" s="185"/>
      <c r="H4" s="185"/>
      <c r="I4" s="185"/>
      <c r="J4" s="185"/>
      <c r="K4" s="186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</row>
    <row r="5" spans="1:32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6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</row>
    <row r="6" spans="1:32">
      <c r="A6" s="184"/>
      <c r="B6" s="185"/>
      <c r="C6" s="185"/>
      <c r="D6" s="185"/>
      <c r="E6" s="185"/>
      <c r="F6" s="185"/>
      <c r="G6" s="185"/>
      <c r="H6" s="185"/>
      <c r="I6" s="185"/>
      <c r="J6" s="185"/>
      <c r="K6" s="186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</row>
    <row r="7" spans="1:32">
      <c r="A7" s="184"/>
      <c r="B7" s="185"/>
      <c r="C7" s="185"/>
      <c r="D7" s="185"/>
      <c r="E7" s="185"/>
      <c r="F7" s="185"/>
      <c r="G7" s="185"/>
      <c r="H7" s="185"/>
      <c r="I7" s="185"/>
      <c r="J7" s="185"/>
      <c r="K7" s="186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</row>
    <row r="8" spans="1:32">
      <c r="A8" s="184"/>
      <c r="B8" s="185"/>
      <c r="C8" s="185"/>
      <c r="D8" s="185"/>
      <c r="E8" s="185"/>
      <c r="F8" s="185"/>
      <c r="G8" s="185"/>
      <c r="H8" s="185"/>
      <c r="I8" s="185"/>
      <c r="J8" s="185"/>
      <c r="K8" s="186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</row>
    <row r="9" spans="1:32">
      <c r="A9" s="184"/>
      <c r="B9" s="185"/>
      <c r="C9" s="185"/>
      <c r="D9" s="185"/>
      <c r="E9" s="185"/>
      <c r="F9" s="185"/>
      <c r="G9" s="185"/>
      <c r="H9" s="185"/>
      <c r="I9" s="185"/>
      <c r="J9" s="185"/>
      <c r="K9" s="186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2">
      <c r="A10" s="184"/>
      <c r="B10" s="185"/>
      <c r="C10" s="185"/>
      <c r="D10" s="185"/>
      <c r="E10" s="185"/>
      <c r="F10" s="185"/>
      <c r="G10" s="185"/>
      <c r="H10" s="185"/>
      <c r="I10" s="185"/>
      <c r="J10" s="185"/>
      <c r="K10" s="186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</row>
    <row r="11" spans="1:32">
      <c r="A11" s="184"/>
      <c r="B11" s="185"/>
      <c r="C11" s="185"/>
      <c r="D11" s="185"/>
      <c r="E11" s="185"/>
      <c r="F11" s="185"/>
      <c r="G11" s="185"/>
      <c r="H11" s="185"/>
      <c r="I11" s="185"/>
      <c r="J11" s="185"/>
      <c r="K11" s="186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</row>
    <row r="12" spans="1:32">
      <c r="A12" s="184"/>
      <c r="B12" s="185"/>
      <c r="C12" s="185"/>
      <c r="D12" s="185"/>
      <c r="E12" s="185"/>
      <c r="F12" s="185"/>
      <c r="G12" s="185"/>
      <c r="H12" s="185"/>
      <c r="I12" s="185"/>
      <c r="J12" s="185"/>
      <c r="K12" s="186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</row>
    <row r="13" spans="1:32">
      <c r="A13" s="184"/>
      <c r="B13" s="185"/>
      <c r="C13" s="185"/>
      <c r="D13" s="185"/>
      <c r="E13" s="185"/>
      <c r="F13" s="185"/>
      <c r="G13" s="185"/>
      <c r="H13" s="185"/>
      <c r="I13" s="185"/>
      <c r="J13" s="185"/>
      <c r="K13" s="186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</row>
    <row r="14" spans="1:32">
      <c r="A14" s="184"/>
      <c r="B14" s="185"/>
      <c r="C14" s="185"/>
      <c r="D14" s="185"/>
      <c r="E14" s="185"/>
      <c r="F14" s="185"/>
      <c r="G14" s="185"/>
      <c r="H14" s="185"/>
      <c r="I14" s="185"/>
      <c r="J14" s="185"/>
      <c r="K14" s="186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</row>
    <row r="15" spans="1:32">
      <c r="A15" s="184"/>
      <c r="B15" s="185"/>
      <c r="C15" s="185"/>
      <c r="D15" s="185"/>
      <c r="E15" s="185"/>
      <c r="F15" s="185"/>
      <c r="G15" s="185"/>
      <c r="H15" s="185"/>
      <c r="I15" s="185"/>
      <c r="J15" s="185"/>
      <c r="K15" s="186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</row>
    <row r="16" spans="1:32">
      <c r="A16" s="184"/>
      <c r="B16" s="185"/>
      <c r="C16" s="185"/>
      <c r="D16" s="185"/>
      <c r="E16" s="185"/>
      <c r="F16" s="185"/>
      <c r="G16" s="185"/>
      <c r="H16" s="185"/>
      <c r="I16" s="185"/>
      <c r="J16" s="185"/>
      <c r="K16" s="186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</row>
    <row r="17" spans="1:39">
      <c r="A17" s="184"/>
      <c r="B17" s="185"/>
      <c r="C17" s="185"/>
      <c r="D17" s="185"/>
      <c r="E17" s="185"/>
      <c r="F17" s="185"/>
      <c r="G17" s="185"/>
      <c r="H17" s="185"/>
      <c r="I17" s="185"/>
      <c r="J17" s="185"/>
      <c r="K17" s="186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</row>
    <row r="18" spans="1:39">
      <c r="A18" s="184"/>
      <c r="B18" s="185"/>
      <c r="C18" s="185"/>
      <c r="D18" s="185"/>
      <c r="E18" s="185"/>
      <c r="F18" s="185"/>
      <c r="G18" s="185"/>
      <c r="H18" s="185"/>
      <c r="I18" s="185"/>
      <c r="J18" s="185"/>
      <c r="K18" s="186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</row>
    <row r="19" spans="1:39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186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</row>
    <row r="20" spans="1:39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186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</row>
    <row r="21" spans="1:39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186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spans="1:39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186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spans="1:39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6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</row>
    <row r="24" spans="1:39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6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</row>
    <row r="25" spans="1:39">
      <c r="A25" s="184"/>
      <c r="B25" s="185"/>
      <c r="C25" s="185"/>
      <c r="D25" s="185"/>
      <c r="E25" s="185"/>
      <c r="F25" s="185"/>
      <c r="G25" s="185"/>
      <c r="H25" s="185"/>
      <c r="I25" s="185"/>
      <c r="J25" s="185"/>
      <c r="K25" s="186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</row>
    <row r="26" spans="1:39" ht="15" thickBot="1">
      <c r="A26" s="187"/>
      <c r="B26" s="188"/>
      <c r="C26" s="188"/>
      <c r="D26" s="188"/>
      <c r="E26" s="188"/>
      <c r="F26" s="188"/>
      <c r="G26" s="188"/>
      <c r="H26" s="188"/>
      <c r="I26" s="188"/>
      <c r="J26" s="188"/>
      <c r="K26" s="189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</row>
    <row r="27" spans="1:39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</row>
    <row r="28" spans="1:39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</row>
    <row r="29" spans="1:39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</row>
    <row r="30" spans="1:39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</row>
    <row r="31" spans="1:39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</row>
    <row r="32" spans="1:39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</row>
    <row r="33" spans="1:39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</row>
    <row r="34" spans="1:39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</row>
    <row r="35" spans="1:39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</row>
    <row r="36" spans="1:39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</row>
    <row r="37" spans="1:39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</row>
    <row r="38" spans="1:39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</row>
    <row r="39" spans="1:39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</row>
    <row r="40" spans="1:39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</row>
    <row r="41" spans="1:39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</row>
    <row r="42" spans="1:39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</row>
    <row r="43" spans="1:39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</row>
    <row r="44" spans="1:39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</row>
    <row r="45" spans="1:39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</row>
    <row r="46" spans="1:39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</row>
    <row r="47" spans="1:39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</row>
    <row r="48" spans="1:39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</row>
    <row r="49" spans="1:39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</row>
    <row r="50" spans="1:39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</row>
    <row r="51" spans="1:39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</row>
    <row r="52" spans="1:39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</row>
    <row r="53" spans="1:39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</row>
    <row r="54" spans="1:39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</row>
    <row r="55" spans="1:39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</row>
    <row r="56" spans="1:39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</row>
    <row r="57" spans="1:39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</row>
    <row r="58" spans="1:39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7"/>
  <sheetViews>
    <sheetView workbookViewId="0">
      <selection activeCell="H27" sqref="H27"/>
    </sheetView>
  </sheetViews>
  <sheetFormatPr defaultRowHeight="14.4"/>
  <cols>
    <col min="2" max="2" width="4.5546875" customWidth="1"/>
    <col min="3" max="3" width="32" customWidth="1"/>
    <col min="5" max="8" width="28" customWidth="1"/>
  </cols>
  <sheetData>
    <row r="1" spans="1:8" ht="15" thickBot="1">
      <c r="A1" s="1" t="s">
        <v>0</v>
      </c>
      <c r="B1" s="1"/>
      <c r="C1" s="2"/>
      <c r="D1" s="2"/>
      <c r="E1" s="3" t="s">
        <v>1</v>
      </c>
      <c r="F1" s="4" t="s">
        <v>2</v>
      </c>
      <c r="G1" s="5" t="s">
        <v>3</v>
      </c>
      <c r="H1" s="4" t="s">
        <v>4</v>
      </c>
    </row>
    <row r="2" spans="1:8" ht="15" thickTop="1">
      <c r="A2" s="6"/>
      <c r="B2" s="6"/>
      <c r="C2" s="7" t="s">
        <v>5</v>
      </c>
      <c r="D2" s="7"/>
      <c r="E2" s="190" t="s">
        <v>6</v>
      </c>
      <c r="F2" s="190"/>
      <c r="G2" s="190"/>
      <c r="H2" s="190"/>
    </row>
    <row r="3" spans="1:8">
      <c r="A3" s="8">
        <v>2</v>
      </c>
      <c r="B3" s="6"/>
      <c r="C3" s="9" t="s">
        <v>7</v>
      </c>
      <c r="D3" s="10"/>
      <c r="E3" s="11">
        <v>2026.4</v>
      </c>
      <c r="F3" s="40">
        <v>1332.3</v>
      </c>
      <c r="G3" s="11">
        <v>1846.2</v>
      </c>
      <c r="H3" s="40">
        <v>1125.8</v>
      </c>
    </row>
    <row r="4" spans="1:8">
      <c r="A4" s="8" t="s">
        <v>8</v>
      </c>
      <c r="B4" s="6"/>
      <c r="C4" s="9" t="s">
        <v>9</v>
      </c>
      <c r="D4" s="10"/>
      <c r="E4" s="11">
        <v>-977.9</v>
      </c>
      <c r="F4" s="40">
        <v>-615.79999999999995</v>
      </c>
      <c r="G4" s="11">
        <v>-907.8</v>
      </c>
      <c r="H4" s="40">
        <v>-538.1</v>
      </c>
    </row>
    <row r="5" spans="1:8">
      <c r="A5" s="8"/>
      <c r="B5" s="13" t="s">
        <v>10</v>
      </c>
      <c r="C5" s="7"/>
      <c r="D5" s="14"/>
      <c r="E5" s="15">
        <v>1048.5</v>
      </c>
      <c r="F5" s="40">
        <v>716.5</v>
      </c>
      <c r="G5" s="15">
        <v>938.40000000000009</v>
      </c>
      <c r="H5" s="40">
        <v>587.69999999999993</v>
      </c>
    </row>
    <row r="6" spans="1:8">
      <c r="A6" s="8" t="s">
        <v>8</v>
      </c>
      <c r="B6" s="17"/>
      <c r="C6" s="18" t="s">
        <v>11</v>
      </c>
      <c r="D6" s="17"/>
      <c r="E6" s="11">
        <v>-629.4</v>
      </c>
      <c r="F6" s="40">
        <v>-329.3</v>
      </c>
      <c r="G6" s="11">
        <v>-538.1</v>
      </c>
      <c r="H6" s="40">
        <v>-281.5</v>
      </c>
    </row>
    <row r="7" spans="1:8">
      <c r="A7" s="8" t="s">
        <v>8</v>
      </c>
      <c r="B7" s="7"/>
      <c r="C7" s="19" t="s">
        <v>12</v>
      </c>
      <c r="D7" s="10"/>
      <c r="E7" s="11">
        <v>-281.89999999999998</v>
      </c>
      <c r="F7" s="40">
        <v>-172.5</v>
      </c>
      <c r="G7" s="11">
        <v>-195</v>
      </c>
      <c r="H7" s="40">
        <v>-107.6</v>
      </c>
    </row>
    <row r="8" spans="1:8">
      <c r="A8" s="8" t="s">
        <v>8</v>
      </c>
      <c r="B8" s="7"/>
      <c r="C8" s="19" t="s">
        <v>13</v>
      </c>
      <c r="D8" s="10"/>
      <c r="E8" s="11">
        <v>-81.8</v>
      </c>
      <c r="F8" s="40">
        <v>-43.3</v>
      </c>
      <c r="G8" s="11">
        <v>-44.3</v>
      </c>
      <c r="H8" s="40">
        <v>-22</v>
      </c>
    </row>
    <row r="9" spans="1:8">
      <c r="A9" s="8" t="s">
        <v>14</v>
      </c>
      <c r="B9" s="7"/>
      <c r="C9" s="19" t="s">
        <v>15</v>
      </c>
      <c r="D9" s="10"/>
      <c r="E9" s="11">
        <v>67.399999999999991</v>
      </c>
      <c r="F9" s="40">
        <v>70.900000000000006</v>
      </c>
      <c r="G9" s="11">
        <v>2.9</v>
      </c>
      <c r="H9" s="40">
        <v>3.5</v>
      </c>
    </row>
    <row r="10" spans="1:8">
      <c r="A10" s="20"/>
      <c r="B10" s="21" t="s">
        <v>16</v>
      </c>
      <c r="C10" s="22"/>
      <c r="D10" s="23"/>
      <c r="E10" s="24">
        <v>122.80000000000007</v>
      </c>
      <c r="F10" s="40">
        <v>242.29999999999995</v>
      </c>
      <c r="G10" s="24">
        <v>163.90000000000009</v>
      </c>
      <c r="H10" s="40">
        <v>180.09999999999991</v>
      </c>
    </row>
    <row r="11" spans="1:8">
      <c r="A11" s="8" t="s">
        <v>14</v>
      </c>
      <c r="B11" s="17"/>
      <c r="C11" s="19" t="s">
        <v>17</v>
      </c>
      <c r="D11" s="10"/>
      <c r="E11" s="11">
        <f>1.7+15</f>
        <v>16.7</v>
      </c>
      <c r="F11" s="40">
        <v>10.3</v>
      </c>
      <c r="G11" s="11">
        <v>1.5</v>
      </c>
      <c r="H11" s="40">
        <v>1.2</v>
      </c>
    </row>
    <row r="12" spans="1:8">
      <c r="A12" s="8" t="s">
        <v>14</v>
      </c>
      <c r="B12" s="17"/>
      <c r="C12" s="19" t="s">
        <v>18</v>
      </c>
      <c r="D12" s="10"/>
      <c r="E12" s="11">
        <f>-49.4-15</f>
        <v>-64.400000000000006</v>
      </c>
      <c r="F12" s="40">
        <v>-39.700000000000003</v>
      </c>
      <c r="G12" s="11">
        <v>-35.6</v>
      </c>
      <c r="H12" s="40">
        <v>-16.8</v>
      </c>
    </row>
    <row r="13" spans="1:8">
      <c r="A13" s="20"/>
      <c r="B13" s="27" t="s">
        <v>19</v>
      </c>
      <c r="C13" s="22"/>
      <c r="D13" s="28"/>
      <c r="E13" s="24">
        <v>75.10000000000008</v>
      </c>
      <c r="F13" s="40">
        <v>212.89999999999998</v>
      </c>
      <c r="G13" s="24">
        <v>129.8000000000001</v>
      </c>
      <c r="H13" s="40">
        <v>164.49999999999989</v>
      </c>
    </row>
    <row r="14" spans="1:8">
      <c r="A14" s="8" t="s">
        <v>20</v>
      </c>
      <c r="B14" s="17"/>
      <c r="C14" s="29" t="s">
        <v>21</v>
      </c>
      <c r="D14" s="30"/>
      <c r="E14" s="11">
        <v>-9.3000000000000007</v>
      </c>
      <c r="F14" s="40">
        <v>-3</v>
      </c>
      <c r="G14" s="11">
        <v>-16.7</v>
      </c>
      <c r="H14" s="40">
        <v>-13.8</v>
      </c>
    </row>
    <row r="15" spans="1:8">
      <c r="A15" s="20"/>
      <c r="B15" s="27" t="s">
        <v>22</v>
      </c>
      <c r="C15" s="22"/>
      <c r="D15" s="28"/>
      <c r="E15" s="24">
        <v>65.800000000000082</v>
      </c>
      <c r="F15" s="40">
        <v>209.9</v>
      </c>
      <c r="G15" s="24">
        <v>113.10000000000009</v>
      </c>
      <c r="H15" s="40">
        <v>150.69999999999987</v>
      </c>
    </row>
    <row r="16" spans="1:8" ht="20.399999999999999">
      <c r="A16" s="8"/>
      <c r="B16" s="17"/>
      <c r="C16" s="32" t="s">
        <v>23</v>
      </c>
      <c r="D16" s="17"/>
      <c r="E16" s="33">
        <v>58.500000000000085</v>
      </c>
      <c r="F16" s="40">
        <v>204.2</v>
      </c>
      <c r="G16" s="33">
        <v>105.2</v>
      </c>
      <c r="H16" s="40">
        <v>148.19999999999999</v>
      </c>
    </row>
    <row r="17" spans="1:8">
      <c r="A17" s="8"/>
      <c r="B17" s="17"/>
      <c r="C17" s="32" t="s">
        <v>24</v>
      </c>
      <c r="D17" s="30"/>
      <c r="E17" s="11">
        <v>7.3</v>
      </c>
      <c r="F17" s="40">
        <v>5.7</v>
      </c>
      <c r="G17" s="11">
        <v>7.9</v>
      </c>
      <c r="H17" s="40">
        <v>2.5</v>
      </c>
    </row>
    <row r="18" spans="1:8">
      <c r="A18" s="8"/>
      <c r="B18" s="34" t="s">
        <v>25</v>
      </c>
      <c r="C18" s="17"/>
      <c r="D18" s="17"/>
      <c r="E18" s="11"/>
      <c r="F18" s="40"/>
      <c r="G18" s="11"/>
      <c r="H18" s="40"/>
    </row>
    <row r="19" spans="1:8" ht="30.6">
      <c r="A19" s="8"/>
      <c r="B19" s="17"/>
      <c r="C19" s="32" t="s">
        <v>26</v>
      </c>
      <c r="D19" s="30"/>
      <c r="E19" s="11">
        <v>7.9</v>
      </c>
      <c r="F19" s="40">
        <v>4.4000000000000004</v>
      </c>
      <c r="G19" s="11">
        <v>-1.2</v>
      </c>
      <c r="H19" s="40">
        <v>-1</v>
      </c>
    </row>
    <row r="20" spans="1:8" ht="20.399999999999999">
      <c r="A20" s="8"/>
      <c r="B20" s="17"/>
      <c r="C20" s="32" t="s">
        <v>27</v>
      </c>
      <c r="D20" s="30"/>
      <c r="E20" s="11">
        <v>0</v>
      </c>
      <c r="F20" s="40"/>
      <c r="G20" s="11">
        <v>0</v>
      </c>
      <c r="H20" s="40"/>
    </row>
    <row r="21" spans="1:8">
      <c r="A21" s="20"/>
      <c r="B21" s="21" t="s">
        <v>28</v>
      </c>
      <c r="C21" s="22"/>
      <c r="D21" s="35"/>
      <c r="E21" s="24">
        <v>7.9</v>
      </c>
      <c r="F21" s="40">
        <v>4.4000000000000004</v>
      </c>
      <c r="G21" s="24">
        <v>-1.2</v>
      </c>
      <c r="H21" s="40">
        <v>-1</v>
      </c>
    </row>
    <row r="22" spans="1:8">
      <c r="A22" s="20"/>
      <c r="B22" s="21" t="s">
        <v>29</v>
      </c>
      <c r="C22" s="22"/>
      <c r="D22" s="35"/>
      <c r="E22" s="24">
        <v>73.700000000000088</v>
      </c>
      <c r="F22" s="40">
        <v>214.3</v>
      </c>
      <c r="G22" s="24">
        <v>111.9</v>
      </c>
      <c r="H22" s="40">
        <v>149.69999999999987</v>
      </c>
    </row>
    <row r="23" spans="1:8" ht="20.399999999999999">
      <c r="A23" s="8"/>
      <c r="B23" s="17"/>
      <c r="C23" s="32" t="s">
        <v>30</v>
      </c>
      <c r="D23" s="30"/>
      <c r="E23" s="11">
        <v>66.400000000000091</v>
      </c>
      <c r="F23" s="40">
        <v>0</v>
      </c>
      <c r="G23" s="11">
        <v>104</v>
      </c>
      <c r="H23" s="40">
        <v>147.19999999999999</v>
      </c>
    </row>
    <row r="24" spans="1:8">
      <c r="A24" s="8"/>
      <c r="B24" s="17"/>
      <c r="C24" s="32" t="s">
        <v>24</v>
      </c>
      <c r="D24" s="30"/>
      <c r="E24" s="11">
        <v>7.3</v>
      </c>
      <c r="F24" s="40">
        <v>5.7</v>
      </c>
      <c r="G24" s="11">
        <v>7.9</v>
      </c>
      <c r="H24" s="40">
        <v>2.5</v>
      </c>
    </row>
    <row r="25" spans="1:8">
      <c r="A25" s="8"/>
      <c r="B25" s="36" t="s">
        <v>31</v>
      </c>
      <c r="C25" s="37"/>
      <c r="D25" s="38"/>
      <c r="E25" s="15">
        <v>41.2</v>
      </c>
      <c r="F25" s="40">
        <v>41.2</v>
      </c>
      <c r="G25" s="15">
        <v>39.200000000000003</v>
      </c>
      <c r="H25" s="40">
        <v>39.200000000000003</v>
      </c>
    </row>
    <row r="26" spans="1:8">
      <c r="A26" s="8"/>
      <c r="B26" s="36" t="s">
        <v>32</v>
      </c>
      <c r="C26" s="37"/>
      <c r="D26" s="38"/>
      <c r="E26" s="39">
        <v>1.5977244275823685</v>
      </c>
      <c r="F26" s="40">
        <v>5.0988900240621078</v>
      </c>
      <c r="G26" s="39">
        <v>2.89</v>
      </c>
      <c r="H26" s="40">
        <v>3.84</v>
      </c>
    </row>
    <row r="27" spans="1:8">
      <c r="A27" s="20"/>
      <c r="B27" s="27" t="s">
        <v>33</v>
      </c>
      <c r="C27" s="22"/>
      <c r="D27" s="35"/>
      <c r="E27" s="41">
        <f>E26</f>
        <v>1.5977244275823685</v>
      </c>
      <c r="F27" s="42">
        <v>5.0988900240621078</v>
      </c>
      <c r="G27" s="41">
        <v>2.89</v>
      </c>
      <c r="H27" s="42">
        <v>3.84</v>
      </c>
    </row>
  </sheetData>
  <mergeCells count="1">
    <mergeCell ref="E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47"/>
  <sheetViews>
    <sheetView workbookViewId="0">
      <selection activeCell="C31" sqref="C31"/>
    </sheetView>
  </sheetViews>
  <sheetFormatPr defaultRowHeight="14.4"/>
  <cols>
    <col min="1" max="1" width="5.5546875" customWidth="1"/>
    <col min="2" max="2" width="2.5546875" customWidth="1"/>
    <col min="3" max="3" width="47.44140625" customWidth="1"/>
    <col min="4" max="4" width="0.109375" customWidth="1"/>
    <col min="5" max="5" width="22.33203125" customWidth="1"/>
    <col min="6" max="6" width="0.109375" customWidth="1"/>
    <col min="7" max="7" width="20.6640625" customWidth="1"/>
  </cols>
  <sheetData>
    <row r="1" spans="1:7" ht="15" thickBot="1">
      <c r="A1" s="1" t="s">
        <v>0</v>
      </c>
      <c r="B1" s="1"/>
      <c r="C1" s="2"/>
      <c r="D1" s="2"/>
      <c r="E1" s="43" t="s">
        <v>34</v>
      </c>
      <c r="F1" s="2"/>
      <c r="G1" s="44" t="s">
        <v>35</v>
      </c>
    </row>
    <row r="2" spans="1:7" ht="15" thickTop="1">
      <c r="A2" s="45"/>
      <c r="B2" s="46"/>
      <c r="C2" s="47"/>
      <c r="D2" s="47"/>
      <c r="E2" s="48" t="s">
        <v>6</v>
      </c>
      <c r="F2" s="49"/>
      <c r="G2" s="48" t="s">
        <v>6</v>
      </c>
    </row>
    <row r="3" spans="1:7">
      <c r="A3" s="8" t="s">
        <v>36</v>
      </c>
      <c r="B3" s="17"/>
      <c r="C3" s="9" t="s">
        <v>37</v>
      </c>
      <c r="D3" s="9"/>
      <c r="E3" s="11">
        <v>213.7</v>
      </c>
      <c r="F3" s="50"/>
      <c r="G3" s="26">
        <v>197.5</v>
      </c>
    </row>
    <row r="4" spans="1:7">
      <c r="A4" s="8"/>
      <c r="B4" s="17"/>
      <c r="C4" s="9" t="s">
        <v>38</v>
      </c>
      <c r="D4" s="9"/>
      <c r="E4" s="11">
        <v>149.9</v>
      </c>
      <c r="F4" s="50"/>
      <c r="G4" s="26">
        <v>106.2</v>
      </c>
    </row>
    <row r="5" spans="1:7">
      <c r="A5" s="8" t="s">
        <v>39</v>
      </c>
      <c r="B5" s="17"/>
      <c r="C5" s="9" t="s">
        <v>40</v>
      </c>
      <c r="D5" s="9"/>
      <c r="E5" s="11">
        <v>607.69999999999982</v>
      </c>
      <c r="F5" s="50"/>
      <c r="G5" s="26">
        <v>393</v>
      </c>
    </row>
    <row r="6" spans="1:7">
      <c r="A6" s="8" t="s">
        <v>39</v>
      </c>
      <c r="B6" s="17"/>
      <c r="C6" s="9" t="s">
        <v>41</v>
      </c>
      <c r="D6" s="9"/>
      <c r="E6" s="11">
        <v>339.9</v>
      </c>
      <c r="F6" s="51"/>
      <c r="G6" s="26">
        <v>323.8</v>
      </c>
    </row>
    <row r="7" spans="1:7">
      <c r="A7" s="8" t="s">
        <v>39</v>
      </c>
      <c r="B7" s="17"/>
      <c r="C7" s="9" t="s">
        <v>42</v>
      </c>
      <c r="D7" s="9"/>
      <c r="E7" s="11">
        <v>79.099999999999994</v>
      </c>
      <c r="F7" s="50"/>
      <c r="G7" s="26">
        <v>70.2</v>
      </c>
    </row>
    <row r="8" spans="1:7">
      <c r="A8" s="8"/>
      <c r="B8" s="17"/>
      <c r="C8" s="9" t="s">
        <v>43</v>
      </c>
      <c r="D8" s="9"/>
      <c r="E8" s="11">
        <v>2453.8000000000002</v>
      </c>
      <c r="F8" s="50"/>
      <c r="G8" s="26" t="s">
        <v>44</v>
      </c>
    </row>
    <row r="9" spans="1:7">
      <c r="A9" s="8" t="s">
        <v>45</v>
      </c>
      <c r="B9" s="17"/>
      <c r="C9" s="9" t="s">
        <v>46</v>
      </c>
      <c r="D9" s="9"/>
      <c r="E9" s="11">
        <v>75.900000000000006</v>
      </c>
      <c r="F9" s="51"/>
      <c r="G9" s="26">
        <v>63.4</v>
      </c>
    </row>
    <row r="10" spans="1:7">
      <c r="A10" s="8"/>
      <c r="B10" s="17"/>
      <c r="C10" s="9" t="s">
        <v>47</v>
      </c>
      <c r="D10" s="9"/>
      <c r="E10" s="11">
        <v>1.9</v>
      </c>
      <c r="F10" s="52"/>
      <c r="G10" s="26"/>
    </row>
    <row r="11" spans="1:7">
      <c r="A11" s="53"/>
      <c r="B11" s="21" t="s">
        <v>48</v>
      </c>
      <c r="C11" s="54"/>
      <c r="D11" s="54"/>
      <c r="E11" s="24">
        <v>3921.9</v>
      </c>
      <c r="F11" s="55"/>
      <c r="G11" s="31">
        <v>1154.1000000000001</v>
      </c>
    </row>
    <row r="12" spans="1:7">
      <c r="A12" s="8" t="s">
        <v>49</v>
      </c>
      <c r="B12" s="17"/>
      <c r="C12" s="9" t="s">
        <v>50</v>
      </c>
      <c r="D12" s="9"/>
      <c r="E12" s="11">
        <v>1845.3</v>
      </c>
      <c r="F12" s="56"/>
      <c r="G12" s="12">
        <v>1417.7</v>
      </c>
    </row>
    <row r="13" spans="1:7">
      <c r="A13" s="8" t="s">
        <v>51</v>
      </c>
      <c r="B13" s="17"/>
      <c r="C13" s="9" t="s">
        <v>52</v>
      </c>
      <c r="D13" s="9"/>
      <c r="E13" s="11">
        <v>120.3</v>
      </c>
      <c r="F13" s="57"/>
      <c r="G13" s="12">
        <v>95.7</v>
      </c>
    </row>
    <row r="14" spans="1:7">
      <c r="A14" s="8"/>
      <c r="B14" s="17"/>
      <c r="C14" s="9" t="s">
        <v>53</v>
      </c>
      <c r="D14" s="9"/>
      <c r="E14" s="11">
        <v>6.8</v>
      </c>
      <c r="F14" s="57"/>
      <c r="G14" s="12">
        <v>25.8</v>
      </c>
    </row>
    <row r="15" spans="1:7">
      <c r="A15" s="8" t="s">
        <v>54</v>
      </c>
      <c r="B15" s="17"/>
      <c r="C15" s="9" t="s">
        <v>55</v>
      </c>
      <c r="D15" s="9"/>
      <c r="E15" s="11">
        <v>11.2</v>
      </c>
      <c r="F15" s="57"/>
      <c r="G15" s="12">
        <v>9.1</v>
      </c>
    </row>
    <row r="16" spans="1:7">
      <c r="A16" s="8"/>
      <c r="B16" s="17"/>
      <c r="C16" s="9" t="s">
        <v>56</v>
      </c>
      <c r="D16" s="9"/>
      <c r="E16" s="11">
        <v>318.2</v>
      </c>
      <c r="F16" s="56"/>
      <c r="G16" s="26">
        <v>155.4</v>
      </c>
    </row>
    <row r="17" spans="1:7">
      <c r="A17" s="8" t="s">
        <v>57</v>
      </c>
      <c r="B17" s="17"/>
      <c r="C17" s="9" t="s">
        <v>58</v>
      </c>
      <c r="D17" s="9"/>
      <c r="E17" s="11">
        <v>709.2</v>
      </c>
      <c r="F17" s="56"/>
      <c r="G17" s="26">
        <v>511.6</v>
      </c>
    </row>
    <row r="18" spans="1:7">
      <c r="A18" s="8"/>
      <c r="B18" s="17"/>
      <c r="C18" s="9" t="s">
        <v>59</v>
      </c>
      <c r="D18" s="9"/>
      <c r="E18" s="11">
        <v>15.8</v>
      </c>
      <c r="F18" s="56"/>
      <c r="G18" s="26">
        <v>0.5</v>
      </c>
    </row>
    <row r="19" spans="1:7">
      <c r="A19" s="53"/>
      <c r="B19" s="21" t="s">
        <v>60</v>
      </c>
      <c r="C19" s="54"/>
      <c r="D19" s="54"/>
      <c r="E19" s="24">
        <v>3026.8</v>
      </c>
      <c r="F19" s="55"/>
      <c r="G19" s="25">
        <v>2215.8000000000002</v>
      </c>
    </row>
    <row r="20" spans="1:7">
      <c r="A20" s="53"/>
      <c r="B20" s="21" t="s">
        <v>61</v>
      </c>
      <c r="C20" s="54"/>
      <c r="D20" s="54"/>
      <c r="E20" s="24">
        <v>6948.7000000000007</v>
      </c>
      <c r="F20" s="58"/>
      <c r="G20" s="25">
        <v>3369.9000000000005</v>
      </c>
    </row>
    <row r="21" spans="1:7">
      <c r="A21" s="8" t="s">
        <v>39</v>
      </c>
      <c r="B21" s="17"/>
      <c r="C21" s="9" t="s">
        <v>62</v>
      </c>
      <c r="D21" s="59"/>
      <c r="E21" s="11">
        <v>210</v>
      </c>
      <c r="F21" s="51"/>
      <c r="G21" s="26">
        <v>436</v>
      </c>
    </row>
    <row r="22" spans="1:7">
      <c r="A22" s="8"/>
      <c r="B22" s="17"/>
      <c r="C22" s="9" t="s">
        <v>63</v>
      </c>
      <c r="D22" s="59"/>
      <c r="E22" s="11">
        <v>40.700000000000003</v>
      </c>
      <c r="F22" s="51"/>
      <c r="G22" s="26">
        <v>33.200000000000003</v>
      </c>
    </row>
    <row r="23" spans="1:7">
      <c r="A23" s="8" t="s">
        <v>64</v>
      </c>
      <c r="B23" s="17"/>
      <c r="C23" s="9" t="s">
        <v>65</v>
      </c>
      <c r="D23" s="59"/>
      <c r="E23" s="11">
        <v>17.2</v>
      </c>
      <c r="F23" s="51"/>
      <c r="G23" s="26">
        <v>9.4</v>
      </c>
    </row>
    <row r="24" spans="1:7">
      <c r="A24" s="8" t="s">
        <v>39</v>
      </c>
      <c r="B24" s="17"/>
      <c r="C24" s="9" t="s">
        <v>66</v>
      </c>
      <c r="D24" s="59"/>
      <c r="E24" s="11">
        <v>20.100000000000001</v>
      </c>
      <c r="F24" s="51"/>
      <c r="G24" s="26">
        <v>21.3</v>
      </c>
    </row>
    <row r="25" spans="1:7">
      <c r="A25" s="60" t="s">
        <v>67</v>
      </c>
      <c r="B25" s="46"/>
      <c r="C25" s="9" t="s">
        <v>68</v>
      </c>
      <c r="D25" s="59"/>
      <c r="E25" s="11">
        <v>844.4</v>
      </c>
      <c r="F25" s="51"/>
      <c r="G25" s="26">
        <v>777.9</v>
      </c>
    </row>
    <row r="26" spans="1:7">
      <c r="A26" s="61"/>
      <c r="B26" s="46"/>
      <c r="C26" s="62" t="s">
        <v>69</v>
      </c>
      <c r="D26" s="59"/>
      <c r="E26" s="11">
        <v>1971.2</v>
      </c>
      <c r="F26" s="51"/>
      <c r="G26" s="63">
        <v>0</v>
      </c>
    </row>
    <row r="27" spans="1:7">
      <c r="A27" s="53"/>
      <c r="B27" s="21" t="s">
        <v>70</v>
      </c>
      <c r="C27" s="54"/>
      <c r="D27" s="54"/>
      <c r="E27" s="24">
        <v>3103.6000000000004</v>
      </c>
      <c r="F27" s="64"/>
      <c r="G27" s="25">
        <v>1277.8</v>
      </c>
    </row>
    <row r="28" spans="1:7">
      <c r="A28" s="8" t="s">
        <v>39</v>
      </c>
      <c r="B28" s="17"/>
      <c r="C28" s="9" t="s">
        <v>62</v>
      </c>
      <c r="D28" s="9"/>
      <c r="E28" s="65">
        <v>1046.4000000000001</v>
      </c>
      <c r="F28" s="52"/>
      <c r="G28" s="26">
        <v>481.1</v>
      </c>
    </row>
    <row r="29" spans="1:7">
      <c r="A29" s="8" t="s">
        <v>57</v>
      </c>
      <c r="B29" s="17"/>
      <c r="C29" s="9" t="s">
        <v>71</v>
      </c>
      <c r="D29" s="9"/>
      <c r="E29" s="65">
        <v>763.8</v>
      </c>
      <c r="F29" s="52"/>
      <c r="G29" s="26">
        <v>235.8</v>
      </c>
    </row>
    <row r="30" spans="1:7">
      <c r="A30" s="8" t="s">
        <v>57</v>
      </c>
      <c r="B30" s="17"/>
      <c r="C30" s="9" t="s">
        <v>72</v>
      </c>
      <c r="D30" s="9"/>
      <c r="E30" s="65">
        <v>300.2</v>
      </c>
      <c r="F30" s="52"/>
      <c r="G30" s="26">
        <v>166.6</v>
      </c>
    </row>
    <row r="31" spans="1:7">
      <c r="A31" s="8" t="s">
        <v>73</v>
      </c>
      <c r="B31" s="17"/>
      <c r="C31" s="9" t="s">
        <v>74</v>
      </c>
      <c r="D31" s="9"/>
      <c r="E31" s="65">
        <v>13</v>
      </c>
      <c r="F31" s="52"/>
      <c r="G31" s="26">
        <v>26.6</v>
      </c>
    </row>
    <row r="32" spans="1:7">
      <c r="A32" s="8" t="s">
        <v>64</v>
      </c>
      <c r="B32" s="17"/>
      <c r="C32" s="9" t="s">
        <v>65</v>
      </c>
      <c r="D32" s="9"/>
      <c r="E32" s="65">
        <v>33.299999999999997</v>
      </c>
      <c r="F32" s="52"/>
      <c r="G32" s="26">
        <v>11.3</v>
      </c>
    </row>
    <row r="33" spans="1:7">
      <c r="A33" s="8" t="s">
        <v>39</v>
      </c>
      <c r="B33" s="17"/>
      <c r="C33" s="9" t="s">
        <v>66</v>
      </c>
      <c r="D33" s="9"/>
      <c r="E33" s="65">
        <v>2.4</v>
      </c>
      <c r="F33" s="52"/>
      <c r="G33" s="26">
        <v>2.4</v>
      </c>
    </row>
    <row r="34" spans="1:7">
      <c r="A34" s="8"/>
      <c r="B34" s="17"/>
      <c r="C34" s="62" t="s">
        <v>69</v>
      </c>
      <c r="D34" s="9"/>
      <c r="E34" s="65">
        <v>519.70000000000005</v>
      </c>
      <c r="F34" s="52"/>
      <c r="G34" s="12">
        <v>0</v>
      </c>
    </row>
    <row r="35" spans="1:7">
      <c r="A35" s="53"/>
      <c r="B35" s="21" t="s">
        <v>75</v>
      </c>
      <c r="C35" s="54"/>
      <c r="D35" s="54"/>
      <c r="E35" s="24">
        <v>2678.8</v>
      </c>
      <c r="F35" s="64"/>
      <c r="G35" s="25">
        <v>923.80000000000007</v>
      </c>
    </row>
    <row r="36" spans="1:7">
      <c r="A36" s="53"/>
      <c r="B36" s="21" t="s">
        <v>76</v>
      </c>
      <c r="C36" s="66"/>
      <c r="D36" s="54"/>
      <c r="E36" s="24">
        <v>5782.4000000000005</v>
      </c>
      <c r="F36" s="58"/>
      <c r="G36" s="25">
        <v>2201.6</v>
      </c>
    </row>
    <row r="37" spans="1:7">
      <c r="A37" s="53"/>
      <c r="B37" s="21" t="s">
        <v>77</v>
      </c>
      <c r="C37" s="67"/>
      <c r="D37" s="67"/>
      <c r="E37" s="24">
        <v>1166.3000000000002</v>
      </c>
      <c r="F37" s="58"/>
      <c r="G37" s="25">
        <v>1168.3000000000006</v>
      </c>
    </row>
    <row r="38" spans="1:7">
      <c r="A38" s="61"/>
      <c r="B38" s="13" t="s">
        <v>78</v>
      </c>
      <c r="C38" s="49"/>
      <c r="D38" s="49"/>
      <c r="E38" s="68"/>
      <c r="F38" s="51"/>
      <c r="G38" s="69"/>
    </row>
    <row r="39" spans="1:7">
      <c r="A39" s="8" t="s">
        <v>20</v>
      </c>
      <c r="B39" s="17"/>
      <c r="C39" s="9" t="s">
        <v>79</v>
      </c>
      <c r="D39" s="9"/>
      <c r="E39" s="11">
        <v>4.0999999999999996</v>
      </c>
      <c r="F39" s="52"/>
      <c r="G39" s="26">
        <v>4.0999999999999996</v>
      </c>
    </row>
    <row r="40" spans="1:7">
      <c r="A40" s="8"/>
      <c r="B40" s="17"/>
      <c r="C40" s="9" t="s">
        <v>80</v>
      </c>
      <c r="D40" s="9"/>
      <c r="E40" s="11">
        <v>644.9</v>
      </c>
      <c r="F40" s="52"/>
      <c r="G40" s="26">
        <v>644.9</v>
      </c>
    </row>
    <row r="41" spans="1:7">
      <c r="A41" s="8"/>
      <c r="B41" s="17"/>
      <c r="C41" s="9" t="s">
        <v>81</v>
      </c>
      <c r="D41" s="9"/>
      <c r="E41" s="11">
        <v>6.5</v>
      </c>
      <c r="F41" s="52"/>
      <c r="G41" s="26">
        <v>-1.3</v>
      </c>
    </row>
    <row r="42" spans="1:7">
      <c r="A42" s="8"/>
      <c r="B42" s="17"/>
      <c r="C42" s="9" t="s">
        <v>82</v>
      </c>
      <c r="D42" s="9"/>
      <c r="E42" s="11">
        <v>0</v>
      </c>
      <c r="F42" s="52"/>
      <c r="G42" s="26">
        <v>-0.3</v>
      </c>
    </row>
    <row r="43" spans="1:7">
      <c r="A43" s="8"/>
      <c r="B43" s="17"/>
      <c r="C43" s="9" t="s">
        <v>83</v>
      </c>
      <c r="D43" s="9"/>
      <c r="E43" s="11">
        <v>382.1</v>
      </c>
      <c r="F43" s="52"/>
      <c r="G43" s="26">
        <v>453.1</v>
      </c>
    </row>
    <row r="44" spans="1:7" ht="20.399999999999999">
      <c r="A44" s="8"/>
      <c r="B44" s="17"/>
      <c r="C44" s="70" t="s">
        <v>84</v>
      </c>
      <c r="D44" s="9"/>
      <c r="E44" s="15">
        <v>1037.5999999999999</v>
      </c>
      <c r="F44" s="15">
        <v>0</v>
      </c>
      <c r="G44" s="16">
        <v>1100.5</v>
      </c>
    </row>
    <row r="45" spans="1:7">
      <c r="A45" s="8"/>
      <c r="B45" s="17"/>
      <c r="C45" s="9" t="s">
        <v>85</v>
      </c>
      <c r="D45" s="9"/>
      <c r="E45" s="11">
        <v>128.69999999999999</v>
      </c>
      <c r="F45" s="52"/>
      <c r="G45" s="26">
        <v>67.8</v>
      </c>
    </row>
    <row r="46" spans="1:7">
      <c r="A46" s="53"/>
      <c r="B46" s="21" t="s">
        <v>86</v>
      </c>
      <c r="C46" s="54"/>
      <c r="D46" s="54"/>
      <c r="E46" s="24">
        <v>1166.3</v>
      </c>
      <c r="F46" s="71"/>
      <c r="G46" s="25">
        <v>1168.3</v>
      </c>
    </row>
    <row r="47" spans="1:7">
      <c r="A47" s="61"/>
      <c r="B47" s="46" t="s">
        <v>87</v>
      </c>
      <c r="C47" s="49"/>
      <c r="D47" s="49"/>
      <c r="E47" s="72">
        <v>6948.7000000000007</v>
      </c>
      <c r="F47" s="72">
        <v>0</v>
      </c>
      <c r="G47" s="72">
        <v>3369.8999999999996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2"/>
  <sheetViews>
    <sheetView topLeftCell="B1" workbookViewId="0">
      <selection activeCell="K18" sqref="K18"/>
    </sheetView>
  </sheetViews>
  <sheetFormatPr defaultRowHeight="14.4"/>
  <cols>
    <col min="1" max="1" width="6.44140625" customWidth="1"/>
    <col min="2" max="2" width="2.6640625" customWidth="1"/>
    <col min="3" max="3" width="50.6640625" customWidth="1"/>
    <col min="4" max="4" width="0.109375" customWidth="1"/>
    <col min="5" max="5" width="16" bestFit="1" customWidth="1"/>
    <col min="6" max="6" width="0.109375" customWidth="1"/>
    <col min="7" max="7" width="16" bestFit="1" customWidth="1"/>
  </cols>
  <sheetData>
    <row r="1" spans="1:7" ht="15" thickBot="1">
      <c r="A1" s="1" t="s">
        <v>0</v>
      </c>
      <c r="B1" s="1"/>
      <c r="C1" s="2"/>
      <c r="D1" s="2"/>
      <c r="E1" s="3" t="s">
        <v>1</v>
      </c>
      <c r="F1" s="4"/>
      <c r="G1" s="5" t="s">
        <v>3</v>
      </c>
    </row>
    <row r="2" spans="1:7" ht="15" thickTop="1">
      <c r="A2" s="73"/>
      <c r="B2" s="74" t="s">
        <v>19</v>
      </c>
      <c r="C2" s="75"/>
      <c r="D2" s="10"/>
      <c r="E2" s="11">
        <v>75.099999999999994</v>
      </c>
      <c r="F2" s="76"/>
      <c r="G2" s="26">
        <v>129.80000000000001</v>
      </c>
    </row>
    <row r="3" spans="1:7">
      <c r="A3" s="73" t="s">
        <v>8</v>
      </c>
      <c r="B3" s="17"/>
      <c r="C3" s="75" t="s">
        <v>88</v>
      </c>
      <c r="D3" s="10"/>
      <c r="E3" s="11">
        <v>279.39999999999998</v>
      </c>
      <c r="F3" s="76"/>
      <c r="G3" s="26">
        <v>39.9</v>
      </c>
    </row>
    <row r="4" spans="1:7">
      <c r="A4" s="73"/>
      <c r="B4" s="17"/>
      <c r="C4" s="75" t="s">
        <v>89</v>
      </c>
      <c r="D4" s="14"/>
      <c r="E4" s="11">
        <v>-4.4000000000000004</v>
      </c>
      <c r="F4" s="76"/>
      <c r="G4" s="26">
        <v>1.3</v>
      </c>
    </row>
    <row r="5" spans="1:7">
      <c r="A5" s="73" t="s">
        <v>51</v>
      </c>
      <c r="B5" s="17"/>
      <c r="C5" s="75" t="s">
        <v>90</v>
      </c>
      <c r="D5" s="17"/>
      <c r="E5" s="11">
        <v>30.7</v>
      </c>
      <c r="F5" s="76"/>
      <c r="G5" s="26">
        <v>15</v>
      </c>
    </row>
    <row r="6" spans="1:7">
      <c r="A6" s="73" t="s">
        <v>91</v>
      </c>
      <c r="B6" s="17"/>
      <c r="C6" s="75" t="s">
        <v>92</v>
      </c>
      <c r="D6" s="17"/>
      <c r="E6" s="11">
        <v>-28.6</v>
      </c>
      <c r="F6" s="76"/>
      <c r="G6" s="26">
        <v>4.3</v>
      </c>
    </row>
    <row r="7" spans="1:7">
      <c r="A7" s="73" t="s">
        <v>20</v>
      </c>
      <c r="B7" s="17"/>
      <c r="C7" s="75" t="s">
        <v>93</v>
      </c>
      <c r="D7" s="10"/>
      <c r="E7" s="11">
        <v>-14</v>
      </c>
      <c r="F7" s="76"/>
      <c r="G7" s="26">
        <v>-37.9</v>
      </c>
    </row>
    <row r="8" spans="1:7">
      <c r="A8" s="77"/>
      <c r="B8" s="21" t="s">
        <v>94</v>
      </c>
      <c r="C8" s="78"/>
      <c r="D8" s="23"/>
      <c r="E8" s="79">
        <v>338.2</v>
      </c>
      <c r="F8" s="80"/>
      <c r="G8" s="81">
        <v>152.4</v>
      </c>
    </row>
    <row r="9" spans="1:7">
      <c r="A9" s="73"/>
      <c r="B9" s="13" t="s">
        <v>95</v>
      </c>
      <c r="C9" s="75"/>
      <c r="D9" s="10"/>
      <c r="E9" s="11"/>
      <c r="F9" s="76"/>
      <c r="G9" s="26"/>
    </row>
    <row r="10" spans="1:7">
      <c r="A10" s="73" t="s">
        <v>36</v>
      </c>
      <c r="B10" s="17"/>
      <c r="C10" s="75" t="s">
        <v>96</v>
      </c>
      <c r="D10" s="9"/>
      <c r="E10" s="11">
        <v>-317.2</v>
      </c>
      <c r="F10" s="76"/>
      <c r="G10" s="26">
        <v>-340.3</v>
      </c>
    </row>
    <row r="11" spans="1:7">
      <c r="A11" s="73" t="s">
        <v>91</v>
      </c>
      <c r="B11" s="17"/>
      <c r="C11" s="75" t="s">
        <v>97</v>
      </c>
      <c r="D11" s="10"/>
      <c r="E11" s="11">
        <v>-146.80000000000001</v>
      </c>
      <c r="F11" s="76"/>
      <c r="G11" s="26">
        <v>-75.099999999999994</v>
      </c>
    </row>
    <row r="12" spans="1:7" ht="21.6">
      <c r="A12" s="73" t="s">
        <v>91</v>
      </c>
      <c r="B12" s="17"/>
      <c r="C12" s="75" t="s">
        <v>98</v>
      </c>
      <c r="D12" s="10"/>
      <c r="E12" s="11">
        <v>469.5</v>
      </c>
      <c r="F12" s="76"/>
      <c r="G12" s="26">
        <v>115.8</v>
      </c>
    </row>
    <row r="13" spans="1:7">
      <c r="A13" s="77"/>
      <c r="B13" s="21" t="s">
        <v>99</v>
      </c>
      <c r="C13" s="78"/>
      <c r="D13" s="28"/>
      <c r="E13" s="82">
        <v>343.7</v>
      </c>
      <c r="F13" s="83"/>
      <c r="G13" s="84">
        <v>-147.19999999999996</v>
      </c>
    </row>
    <row r="14" spans="1:7">
      <c r="A14" s="73"/>
      <c r="B14" s="17"/>
      <c r="C14" s="75" t="s">
        <v>100</v>
      </c>
      <c r="D14" s="30"/>
      <c r="E14" s="11">
        <v>28.6</v>
      </c>
      <c r="F14" s="76"/>
      <c r="G14" s="26">
        <v>4.8</v>
      </c>
    </row>
    <row r="15" spans="1:7">
      <c r="A15" s="73" t="s">
        <v>39</v>
      </c>
      <c r="B15" s="17"/>
      <c r="C15" s="75" t="s">
        <v>101</v>
      </c>
      <c r="D15" s="85"/>
      <c r="E15" s="11">
        <v>5.6</v>
      </c>
      <c r="F15" s="76"/>
      <c r="G15" s="26">
        <v>0</v>
      </c>
    </row>
    <row r="16" spans="1:7">
      <c r="A16" s="73" t="s">
        <v>102</v>
      </c>
      <c r="B16" s="17"/>
      <c r="C16" s="75" t="s">
        <v>103</v>
      </c>
      <c r="D16" s="17"/>
      <c r="E16" s="11">
        <v>-131.80000000000001</v>
      </c>
      <c r="F16" s="76"/>
      <c r="G16" s="26">
        <v>-92.4</v>
      </c>
    </row>
    <row r="17" spans="1:7">
      <c r="A17" s="73" t="s">
        <v>39</v>
      </c>
      <c r="B17" s="17"/>
      <c r="C17" s="86" t="s">
        <v>104</v>
      </c>
      <c r="D17" s="17"/>
      <c r="E17" s="11">
        <v>-7.6</v>
      </c>
      <c r="F17" s="76"/>
      <c r="G17" s="26">
        <v>0</v>
      </c>
    </row>
    <row r="18" spans="1:7">
      <c r="A18" s="73"/>
      <c r="B18" s="17"/>
      <c r="C18" s="75" t="s">
        <v>105</v>
      </c>
      <c r="D18" s="17"/>
      <c r="E18" s="11">
        <v>-131.1</v>
      </c>
      <c r="F18" s="76"/>
      <c r="G18" s="26">
        <v>-5</v>
      </c>
    </row>
    <row r="19" spans="1:7">
      <c r="A19" s="77"/>
      <c r="B19" s="21" t="s">
        <v>106</v>
      </c>
      <c r="C19" s="78"/>
      <c r="D19" s="23"/>
      <c r="E19" s="79">
        <v>-236.3</v>
      </c>
      <c r="F19" s="87"/>
      <c r="G19" s="81">
        <v>-92.600000000000009</v>
      </c>
    </row>
    <row r="20" spans="1:7">
      <c r="A20" s="88" t="s">
        <v>51</v>
      </c>
      <c r="B20" s="75"/>
      <c r="C20" s="75" t="s">
        <v>107</v>
      </c>
      <c r="D20" s="169"/>
      <c r="E20" s="11">
        <v>309.89999999999998</v>
      </c>
      <c r="F20" s="170"/>
      <c r="G20" s="26">
        <v>437.8</v>
      </c>
    </row>
    <row r="21" spans="1:7">
      <c r="A21" s="88" t="s">
        <v>51</v>
      </c>
      <c r="B21" s="75"/>
      <c r="C21" s="75" t="s">
        <v>108</v>
      </c>
      <c r="D21" s="167"/>
      <c r="E21" s="11">
        <v>209.4</v>
      </c>
      <c r="F21" s="170"/>
      <c r="G21" s="26">
        <v>0</v>
      </c>
    </row>
    <row r="22" spans="1:7">
      <c r="A22" s="88" t="s">
        <v>54</v>
      </c>
      <c r="B22" s="75"/>
      <c r="C22" s="75" t="s">
        <v>109</v>
      </c>
      <c r="D22" s="169"/>
      <c r="E22" s="11">
        <v>0</v>
      </c>
      <c r="F22" s="170"/>
      <c r="G22" s="26">
        <v>0</v>
      </c>
    </row>
    <row r="23" spans="1:7">
      <c r="A23" s="88" t="s">
        <v>51</v>
      </c>
      <c r="B23" s="75"/>
      <c r="C23" s="75" t="s">
        <v>110</v>
      </c>
      <c r="D23" s="168"/>
      <c r="E23" s="11">
        <v>-209.3</v>
      </c>
      <c r="F23" s="170"/>
      <c r="G23" s="26">
        <v>0</v>
      </c>
    </row>
    <row r="24" spans="1:7">
      <c r="A24" s="88"/>
      <c r="B24" s="75"/>
      <c r="C24" s="75" t="s">
        <v>111</v>
      </c>
      <c r="D24" s="168"/>
      <c r="E24" s="11">
        <v>-201.4</v>
      </c>
      <c r="F24" s="170"/>
      <c r="G24" s="26"/>
    </row>
    <row r="25" spans="1:7">
      <c r="A25" s="88" t="s">
        <v>51</v>
      </c>
      <c r="B25" s="75"/>
      <c r="C25" s="75" t="s">
        <v>112</v>
      </c>
      <c r="D25" s="171"/>
      <c r="E25" s="11">
        <v>-29.3</v>
      </c>
      <c r="F25" s="170"/>
      <c r="G25" s="26">
        <v>-15</v>
      </c>
    </row>
    <row r="26" spans="1:7">
      <c r="A26" s="88"/>
      <c r="B26" s="75"/>
      <c r="C26" s="75" t="s">
        <v>113</v>
      </c>
      <c r="D26" s="171"/>
      <c r="E26" s="11">
        <v>0</v>
      </c>
      <c r="F26" s="170"/>
      <c r="G26" s="26">
        <v>2.2000000000000002</v>
      </c>
    </row>
    <row r="27" spans="1:7">
      <c r="A27" s="91"/>
      <c r="B27" s="172" t="s">
        <v>114</v>
      </c>
      <c r="C27" s="173"/>
      <c r="D27" s="174"/>
      <c r="E27" s="11">
        <v>79.299999999999926</v>
      </c>
      <c r="F27" s="175"/>
      <c r="G27" s="26">
        <v>425</v>
      </c>
    </row>
    <row r="28" spans="1:7">
      <c r="A28" s="88"/>
      <c r="B28" s="176" t="s">
        <v>115</v>
      </c>
      <c r="C28" s="168"/>
      <c r="D28" s="167"/>
      <c r="E28" s="11">
        <v>186.7</v>
      </c>
      <c r="F28" s="170"/>
      <c r="G28" s="26">
        <v>185.20000000000005</v>
      </c>
    </row>
    <row r="29" spans="1:7" ht="21.6">
      <c r="A29" s="88"/>
      <c r="B29" s="75"/>
      <c r="C29" s="75" t="s">
        <v>116</v>
      </c>
      <c r="D29" s="167"/>
      <c r="E29" s="11">
        <v>197.6</v>
      </c>
      <c r="F29" s="170"/>
      <c r="G29" s="26">
        <v>185.2</v>
      </c>
    </row>
    <row r="30" spans="1:7" ht="21.6">
      <c r="A30" s="88"/>
      <c r="B30" s="75"/>
      <c r="C30" s="75" t="s">
        <v>117</v>
      </c>
      <c r="D30" s="167"/>
      <c r="E30" s="11">
        <v>10.9</v>
      </c>
      <c r="F30" s="170"/>
      <c r="G30" s="26">
        <v>0</v>
      </c>
    </row>
    <row r="31" spans="1:7">
      <c r="A31" s="91"/>
      <c r="B31" s="172" t="s">
        <v>118</v>
      </c>
      <c r="C31" s="173"/>
      <c r="D31" s="177"/>
      <c r="E31" s="11">
        <v>514.1</v>
      </c>
      <c r="F31" s="175"/>
      <c r="G31" s="26">
        <v>143.4</v>
      </c>
    </row>
    <row r="32" spans="1:7">
      <c r="A32" s="91"/>
      <c r="B32" s="172" t="s">
        <v>119</v>
      </c>
      <c r="C32" s="173"/>
      <c r="D32" s="177"/>
      <c r="E32" s="82">
        <v>700.7</v>
      </c>
      <c r="F32" s="178"/>
      <c r="G32" s="84">
        <v>328.6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7"/>
  <sheetViews>
    <sheetView topLeftCell="A12" workbookViewId="0">
      <selection activeCell="T46" sqref="T46"/>
    </sheetView>
  </sheetViews>
  <sheetFormatPr defaultRowHeight="14.4"/>
  <cols>
    <col min="2" max="2" width="39.88671875" customWidth="1"/>
  </cols>
  <sheetData>
    <row r="1" spans="1:10">
      <c r="A1" s="191"/>
      <c r="B1" s="191" t="str">
        <f>[3]Dictionary!B3718</f>
        <v>01.2018-06.2018</v>
      </c>
      <c r="C1" s="93"/>
      <c r="D1" s="93" t="str">
        <f>[3]Dictionary!B3495</f>
        <v>DZIAŁALNOŚĆ DYSTRYBUCYJNA</v>
      </c>
      <c r="E1" s="94"/>
      <c r="F1" s="94"/>
      <c r="G1" s="93"/>
      <c r="H1" s="93"/>
      <c r="I1" s="191" t="str">
        <f>[3]Dictionary!B3503</f>
        <v>DZIAŁALNOŚĆ PRODUKCYJNA</v>
      </c>
      <c r="J1" s="194" t="str">
        <f>[3]Dictionary!B3504</f>
        <v>RAZEM DANE SEGMENTÓW ZAGREGOWANE</v>
      </c>
    </row>
    <row r="2" spans="1:10">
      <c r="A2" s="192"/>
      <c r="B2" s="192"/>
      <c r="C2" s="95"/>
      <c r="D2" s="96" t="str">
        <f>[3]Dictionary!B3496</f>
        <v>DETAL</v>
      </c>
      <c r="E2" s="95"/>
      <c r="F2" s="95"/>
      <c r="G2" s="191" t="str">
        <f>[3]Dictionary!B3501</f>
        <v>E-COMMERCE</v>
      </c>
      <c r="H2" s="191" t="str">
        <f>[3]Dictionary!B3502</f>
        <v>HURT</v>
      </c>
      <c r="I2" s="192"/>
      <c r="J2" s="195"/>
    </row>
    <row r="3" spans="1:10" ht="18.600000000000001" thickBot="1">
      <c r="A3" s="193"/>
      <c r="B3" s="193"/>
      <c r="C3" s="97" t="str">
        <f>[3]Dictionary!B3497</f>
        <v>POLSKA</v>
      </c>
      <c r="D3" s="97" t="str">
        <f>[3]Dictionary!B3498</f>
        <v>UE – EUROPA ŚR -WSCH</v>
      </c>
      <c r="E3" s="97" t="str">
        <f>[3]Dictionary!B3499</f>
        <v>UE – EUROPA ZACH</v>
      </c>
      <c r="F3" s="97" t="str">
        <f>[3]Dictionary!B3500</f>
        <v>POZOSTAŁE KRAJE</v>
      </c>
      <c r="G3" s="193"/>
      <c r="H3" s="193"/>
      <c r="I3" s="193"/>
      <c r="J3" s="196"/>
    </row>
    <row r="4" spans="1:10" ht="15" thickTop="1">
      <c r="A4" s="98"/>
      <c r="B4" s="99" t="str">
        <f>[3]Dictionary!B3505</f>
        <v>Łączne przychody ze sprzedaży</v>
      </c>
      <c r="C4" s="100">
        <f>ROUND(([3]Segmenty!C10)/Rounding,DigAfComma)</f>
        <v>919.2</v>
      </c>
      <c r="D4" s="100">
        <f>ROUND(([3]Segmenty!D10)/Rounding,DigAfComma)</f>
        <v>422.4</v>
      </c>
      <c r="E4" s="100">
        <f>ROUND(([3]Segmenty!E10)/Rounding,DigAfComma)</f>
        <v>179.8</v>
      </c>
      <c r="F4" s="100">
        <f>ROUND(([3]Segmenty!F10)/Rounding,DigAfComma)</f>
        <v>45.7</v>
      </c>
      <c r="G4" s="100">
        <f>ROUND(([3]Segmenty!G10)/Rounding,DigAfComma)</f>
        <v>400.3</v>
      </c>
      <c r="H4" s="100">
        <f>ROUND(([3]Segmenty!H10)/Rounding,DigAfComma)</f>
        <v>1096.3</v>
      </c>
      <c r="I4" s="100">
        <f>ROUND(([3]Segmenty!I10)/Rounding,DigAfComma)</f>
        <v>131.30000000000001</v>
      </c>
      <c r="J4" s="100">
        <f>ROUND(([3]Segmenty!J10)/Rounding,DigAfComma)+0.1</f>
        <v>3195</v>
      </c>
    </row>
    <row r="5" spans="1:10">
      <c r="A5" s="98"/>
      <c r="B5" s="99" t="str">
        <f>[3]Dictionary!B3506</f>
        <v>Przychody ze sprzedaży do innych segmentów</v>
      </c>
      <c r="C5" s="100">
        <f>ROUND(([3]Segmenty!C11)/Rounding,DigAfComma)</f>
        <v>0</v>
      </c>
      <c r="D5" s="100">
        <f>ROUND(([3]Segmenty!D11)/Rounding,DigAfComma)</f>
        <v>0</v>
      </c>
      <c r="E5" s="100">
        <f>ROUND(([3]Segmenty!E11)/Rounding,DigAfComma)</f>
        <v>0</v>
      </c>
      <c r="F5" s="100">
        <f>ROUND(([3]Segmenty!F11)/Rounding,DigAfComma)</f>
        <v>0</v>
      </c>
      <c r="G5" s="100">
        <f>ROUND(([3]Segmenty!G11)/Rounding,DigAfComma)</f>
        <v>0</v>
      </c>
      <c r="H5" s="100">
        <f>ROUND(([3]Segmenty!H11)/Rounding,DigAfComma)</f>
        <v>-1037.5</v>
      </c>
      <c r="I5" s="100">
        <f>ROUND(([3]Segmenty!I11)/Rounding,DigAfComma)</f>
        <v>-131.1</v>
      </c>
      <c r="J5" s="100">
        <f>ROUND(([3]Segmenty!J11)/Rounding,DigAfComma)</f>
        <v>-1168.5999999999999</v>
      </c>
    </row>
    <row r="6" spans="1:10">
      <c r="A6" s="101" t="str">
        <f>[3]Dictionary!B3507</f>
        <v>Przychody ze sprzedaży od klientów zewnętrznych</v>
      </c>
      <c r="B6" s="101"/>
      <c r="C6" s="102">
        <f t="shared" ref="C6:J6" si="0">C5+C4</f>
        <v>919.2</v>
      </c>
      <c r="D6" s="102">
        <f t="shared" si="0"/>
        <v>422.4</v>
      </c>
      <c r="E6" s="102">
        <f t="shared" si="0"/>
        <v>179.8</v>
      </c>
      <c r="F6" s="102">
        <f t="shared" si="0"/>
        <v>45.7</v>
      </c>
      <c r="G6" s="102">
        <f t="shared" si="0"/>
        <v>400.3</v>
      </c>
      <c r="H6" s="102">
        <f t="shared" si="0"/>
        <v>58.799999999999955</v>
      </c>
      <c r="I6" s="102">
        <f t="shared" si="0"/>
        <v>0.20000000000001705</v>
      </c>
      <c r="J6" s="102">
        <f t="shared" si="0"/>
        <v>2026.4</v>
      </c>
    </row>
    <row r="7" spans="1:10">
      <c r="A7" s="98"/>
      <c r="B7" s="99"/>
      <c r="C7" s="100"/>
      <c r="D7" s="100"/>
      <c r="E7" s="100"/>
      <c r="F7" s="100"/>
      <c r="G7" s="100"/>
      <c r="H7" s="100"/>
      <c r="I7" s="100"/>
      <c r="J7" s="100"/>
    </row>
    <row r="8" spans="1:10">
      <c r="A8" s="197" t="str">
        <f>[3]Dictionary!B3509</f>
        <v>Zysk brutto ze sprzedaży</v>
      </c>
      <c r="B8" s="197"/>
      <c r="C8" s="100">
        <f>ROUND(([3]Segmenty!C13)/Rounding,DigAfComma)</f>
        <v>482.3</v>
      </c>
      <c r="D8" s="100">
        <f>ROUND(([3]Segmenty!D13)/Rounding,DigAfComma)</f>
        <v>249.5</v>
      </c>
      <c r="E8" s="100">
        <f>ROUND(([3]Segmenty!E13)/Rounding,DigAfComma)</f>
        <v>108.8</v>
      </c>
      <c r="F8" s="100">
        <f>ROUND(([3]Segmenty!F13)/Rounding,DigAfComma)</f>
        <v>24.5</v>
      </c>
      <c r="G8" s="100">
        <f>ROUND(([3]Segmenty!G13)/Rounding,DigAfComma)</f>
        <v>165</v>
      </c>
      <c r="H8" s="100">
        <f>ROUND(([3]Segmenty!H13)/Rounding,DigAfComma)-0.1</f>
        <v>18.599999999999998</v>
      </c>
      <c r="I8" s="100">
        <f>ROUND(([3]Segmenty!I13)/Rounding,DigAfComma)+0.1</f>
        <v>-0.19999999999999998</v>
      </c>
      <c r="J8" s="100">
        <f>SUM(C8:I8)</f>
        <v>1048.4999999999998</v>
      </c>
    </row>
    <row r="9" spans="1:10" ht="19.2">
      <c r="A9" s="103"/>
      <c r="B9" s="104" t="str">
        <f>[3]Dictionary!B3510</f>
        <v>Marża brutto (zysk brutto ze sprzedaży/przychody ze sprzedaży do klientów zewnętrznych)</v>
      </c>
      <c r="C9" s="105">
        <f t="shared" ref="C9:H9" si="1">IFERROR(C8/C6,0)</f>
        <v>0.52469538729329845</v>
      </c>
      <c r="D9" s="105">
        <f t="shared" si="1"/>
        <v>0.59067234848484851</v>
      </c>
      <c r="E9" s="105">
        <f t="shared" si="1"/>
        <v>0.60511679644048932</v>
      </c>
      <c r="F9" s="105">
        <f t="shared" si="1"/>
        <v>0.53610503282275712</v>
      </c>
      <c r="G9" s="105">
        <f t="shared" si="1"/>
        <v>0.41219085685735696</v>
      </c>
      <c r="H9" s="105">
        <f t="shared" si="1"/>
        <v>0.31632653061224508</v>
      </c>
      <c r="I9" s="106" t="str">
        <f>[3]Dictionary!B3587</f>
        <v>nd</v>
      </c>
      <c r="J9" s="105">
        <f>IFERROR(J8/J6,0)</f>
        <v>0.51742005527043022</v>
      </c>
    </row>
    <row r="10" spans="1:10">
      <c r="A10" s="198" t="str">
        <f>[3]Dictionary!B3511</f>
        <v>ZYSK SEGMENTU</v>
      </c>
      <c r="B10" s="198"/>
      <c r="C10" s="102">
        <f>ROUND(([3]Segmenty!C15)/Rounding,DigAfComma)</f>
        <v>130</v>
      </c>
      <c r="D10" s="102">
        <f>ROUND(([3]Segmenty!D15)/Rounding,DigAfComma)</f>
        <v>23.9</v>
      </c>
      <c r="E10" s="102">
        <f>ROUND(([3]Segmenty!E15)/Rounding,DigAfComma)</f>
        <v>-79.5</v>
      </c>
      <c r="F10" s="102">
        <f>ROUND(([3]Segmenty!F15)/Rounding,DigAfComma)</f>
        <v>-0.9</v>
      </c>
      <c r="G10" s="102">
        <f>ROUND(([3]Segmenty!G15)/Rounding,DigAfComma)</f>
        <v>51.7</v>
      </c>
      <c r="H10" s="102">
        <f>ROUND(([3]Segmenty!H15)/Rounding,DigAfComma)-0.1</f>
        <v>12.3</v>
      </c>
      <c r="I10" s="102">
        <f>ROUND(([3]Segmenty!I15)/Rounding,DigAfComma)+0.1</f>
        <v>-0.19999999999999998</v>
      </c>
      <c r="J10" s="102">
        <f>SUM(C10:I10)</f>
        <v>137.30000000000001</v>
      </c>
    </row>
    <row r="11" spans="1:10">
      <c r="A11" s="107"/>
      <c r="B11" s="103" t="str">
        <f>[3]Dictionary!B3512</f>
        <v/>
      </c>
      <c r="C11" s="108"/>
      <c r="D11" s="108"/>
      <c r="E11" s="108"/>
      <c r="F11" s="108"/>
      <c r="G11" s="108"/>
      <c r="H11" s="108"/>
      <c r="I11" s="108"/>
      <c r="J11" s="108"/>
    </row>
    <row r="12" spans="1:10">
      <c r="A12" s="109" t="str">
        <f>[3]Dictionary!B3513</f>
        <v>Aktywa segmentów:</v>
      </c>
      <c r="B12" s="110"/>
      <c r="C12" s="100"/>
      <c r="D12" s="100"/>
      <c r="E12" s="100"/>
      <c r="F12" s="100"/>
      <c r="G12" s="100"/>
      <c r="H12" s="100"/>
      <c r="I12" s="100"/>
      <c r="J12" s="100"/>
    </row>
    <row r="13" spans="1:10">
      <c r="A13" s="103"/>
      <c r="B13" s="111" t="str">
        <f>[3]Dictionary!B3514</f>
        <v>Aktywa trwałe, z wyłączeniem aktywa z tyt. podatku odroczonego</v>
      </c>
      <c r="C13" s="100">
        <f>ROUND(([3]Segmenty!C17)/Rounding,DigAfComma)</f>
        <v>1099</v>
      </c>
      <c r="D13" s="100">
        <f>ROUND(([3]Segmenty!D17)/Rounding,DigAfComma)</f>
        <v>820.4</v>
      </c>
      <c r="E13" s="100">
        <f>ROUND(([3]Segmenty!E17)/Rounding,DigAfComma)</f>
        <v>1354.4</v>
      </c>
      <c r="F13" s="100">
        <f>ROUND(([3]Segmenty!F17)/Rounding,DigAfComma)</f>
        <v>109.8</v>
      </c>
      <c r="G13" s="100">
        <f>ROUND(([3]Segmenty!G17)/Rounding,DigAfComma)</f>
        <v>338.7</v>
      </c>
      <c r="H13" s="100">
        <f>ROUND(([3]Segmenty!H17)/Rounding,DigAfComma)</f>
        <v>55.9</v>
      </c>
      <c r="I13" s="100">
        <f>ROUND(([3]Segmenty!I17)/Rounding,DigAfComma)</f>
        <v>72.7</v>
      </c>
      <c r="J13" s="100">
        <f>ROUND(([3]Segmenty!J17)/Rounding,DigAfComma)</f>
        <v>3850.9</v>
      </c>
    </row>
    <row r="14" spans="1:10">
      <c r="A14" s="103"/>
      <c r="B14" s="111" t="str">
        <f>[3]Dictionary!B3515</f>
        <v>Aktywa z tyt. podatku odroczonego</v>
      </c>
      <c r="C14" s="100">
        <f>ROUND(([3]Segmenty!C18)/Rounding,DigAfComma)</f>
        <v>2.5</v>
      </c>
      <c r="D14" s="100">
        <f>ROUND(([3]Segmenty!D18)/Rounding,DigAfComma)</f>
        <v>0</v>
      </c>
      <c r="E14" s="100">
        <f>ROUND(([3]Segmenty!E18)/Rounding,DigAfComma)</f>
        <v>1.4</v>
      </c>
      <c r="F14" s="100">
        <f>ROUND(([3]Segmenty!F18)/Rounding,DigAfComma)</f>
        <v>1.4</v>
      </c>
      <c r="G14" s="100">
        <f>ROUND(([3]Segmenty!G18)/Rounding,DigAfComma)</f>
        <v>5.9</v>
      </c>
      <c r="H14" s="100">
        <f>ROUND(([3]Segmenty!H18)/Rounding,DigAfComma)</f>
        <v>18.100000000000001</v>
      </c>
      <c r="I14" s="100">
        <f>ROUND(([3]Segmenty!I18)/Rounding,DigAfComma)</f>
        <v>2.7</v>
      </c>
      <c r="J14" s="100">
        <f>ROUND(([3]Segmenty!J18)/Rounding,DigAfComma)</f>
        <v>32</v>
      </c>
    </row>
    <row r="15" spans="1:10">
      <c r="A15" s="98"/>
      <c r="B15" s="111" t="str">
        <f>[3]Dictionary!B3516</f>
        <v>Zapasy</v>
      </c>
      <c r="C15" s="100">
        <f>ROUND(([3]Segmenty!C19)/Rounding,DigAfComma)</f>
        <v>308.89999999999998</v>
      </c>
      <c r="D15" s="100">
        <f>ROUND(([3]Segmenty!D19)/Rounding,DigAfComma)</f>
        <v>204.2</v>
      </c>
      <c r="E15" s="100">
        <f>ROUND(([3]Segmenty!E19)/Rounding,DigAfComma)</f>
        <v>208.3</v>
      </c>
      <c r="F15" s="100">
        <f>ROUND(([3]Segmenty!F19)/Rounding,DigAfComma)</f>
        <v>30.8</v>
      </c>
      <c r="G15" s="100">
        <f>ROUND(([3]Segmenty!G19)/Rounding,DigAfComma)</f>
        <v>274.10000000000002</v>
      </c>
      <c r="H15" s="100">
        <f>ROUND(([3]Segmenty!H19)/Rounding,DigAfComma)</f>
        <v>828</v>
      </c>
      <c r="I15" s="100">
        <f>ROUND(([3]Segmenty!I19)/Rounding,DigAfComma)</f>
        <v>36.4</v>
      </c>
      <c r="J15" s="100">
        <f>ROUND(([3]Segmenty!J19)/Rounding,DigAfComma)</f>
        <v>1890.7</v>
      </c>
    </row>
    <row r="16" spans="1:10">
      <c r="A16" s="112"/>
      <c r="B16" s="113" t="str">
        <f>[3]Dictionary!B3517</f>
        <v>Nakłady na rzeczowe aktywa trwałe i wartości niematerialne</v>
      </c>
      <c r="C16" s="102">
        <f>ROUND(([3]Segmenty!C20)/Rounding,DigAfComma)</f>
        <v>454.4</v>
      </c>
      <c r="D16" s="102">
        <f>ROUND(([3]Segmenty!D20)/Rounding,DigAfComma)</f>
        <v>241.4</v>
      </c>
      <c r="E16" s="102">
        <f>ROUND(([3]Segmenty!E20)/Rounding,DigAfComma)</f>
        <v>159.19999999999999</v>
      </c>
      <c r="F16" s="102">
        <f>ROUND(([3]Segmenty!F20)/Rounding,DigAfComma)</f>
        <v>32.1</v>
      </c>
      <c r="G16" s="102">
        <f>ROUND(([3]Segmenty!G20)/Rounding,DigAfComma)</f>
        <v>229.6</v>
      </c>
      <c r="H16" s="102">
        <f>ROUND(([3]Segmenty!H20)/Rounding,DigAfComma)</f>
        <v>55.9</v>
      </c>
      <c r="I16" s="102">
        <f>ROUND(([3]Segmenty!I20)/Rounding,DigAfComma)</f>
        <v>72.7</v>
      </c>
      <c r="J16" s="102">
        <f>ROUND(([3]Segmenty!J20)/Rounding,DigAfComma)</f>
        <v>1245.3</v>
      </c>
    </row>
    <row r="17" spans="1:10">
      <c r="A17" s="109" t="str">
        <f>[3]Dictionary!B3518</f>
        <v>Istotne przychody/koszty:</v>
      </c>
      <c r="B17" s="103"/>
      <c r="C17" s="100"/>
      <c r="D17" s="100"/>
      <c r="E17" s="100"/>
      <c r="F17" s="100"/>
      <c r="G17" s="100"/>
      <c r="H17" s="100"/>
      <c r="I17" s="100"/>
      <c r="J17" s="100"/>
    </row>
    <row r="18" spans="1:10">
      <c r="A18" s="103"/>
      <c r="B18" s="111" t="str">
        <f>[3]Dictionary!B3519</f>
        <v>Amortyzacja</v>
      </c>
      <c r="C18" s="100">
        <f>ROUND(([3]Segmenty!C22)/Rounding,DigAfComma)</f>
        <v>-110</v>
      </c>
      <c r="D18" s="100">
        <f>ROUND(([3]Segmenty!D22)/Rounding,DigAfComma)</f>
        <v>-69.8</v>
      </c>
      <c r="E18" s="100">
        <f>ROUND(([3]Segmenty!E22)/Rounding,DigAfComma)</f>
        <v>-72.2</v>
      </c>
      <c r="F18" s="100">
        <f>ROUND(([3]Segmenty!F22)/Rounding,DigAfComma)</f>
        <v>-7.4</v>
      </c>
      <c r="G18" s="100">
        <f>ROUND(([3]Segmenty!G22)/Rounding,DigAfComma)</f>
        <v>-2.1</v>
      </c>
      <c r="H18" s="100">
        <f>ROUND(([3]Segmenty!H22)/Rounding,DigAfComma)</f>
        <v>-0.4</v>
      </c>
      <c r="I18" s="100">
        <f>ROUND(([3]Segmenty!I22)/Rounding,DigAfComma)</f>
        <v>-1.2</v>
      </c>
      <c r="J18" s="100">
        <f>SUM(C18:I18)</f>
        <v>-263.09999999999997</v>
      </c>
    </row>
    <row r="19" spans="1:10" ht="19.2">
      <c r="A19" s="112"/>
      <c r="B19" s="113" t="str">
        <f>[3]Dictionary!B3520</f>
        <v xml:space="preserve">Odpis z tytułu utraty wartości rzeczowych aktywów trwałych i wartości niematerialnych </v>
      </c>
      <c r="C19" s="102">
        <f>ROUND(([3]Segmenty!C23)/Rounding,DigAfComma)</f>
        <v>0</v>
      </c>
      <c r="D19" s="102">
        <f>ROUND(([3]Segmenty!D23)/Rounding,DigAfComma)</f>
        <v>0</v>
      </c>
      <c r="E19" s="102">
        <f>ROUND(([3]Segmenty!E23)/Rounding,DigAfComma)</f>
        <v>0</v>
      </c>
      <c r="F19" s="102">
        <f>ROUND(([3]Segmenty!F23)/Rounding,DigAfComma)</f>
        <v>0</v>
      </c>
      <c r="G19" s="102">
        <f>ROUND(([3]Segmenty!G23)/Rounding,DigAfComma)</f>
        <v>0</v>
      </c>
      <c r="H19" s="102">
        <f>ROUND(([3]Segmenty!H23)/Rounding,DigAfComma)</f>
        <v>0</v>
      </c>
      <c r="I19" s="102">
        <f>ROUND(([3]Segmenty!I23)/Rounding,DigAfComma)</f>
        <v>0</v>
      </c>
      <c r="J19" s="102">
        <f>ROUND(([3]Segmenty!J23)/Rounding,DigAfComma)</f>
        <v>0</v>
      </c>
    </row>
    <row r="20" spans="1:10">
      <c r="A20" s="107"/>
      <c r="B20" s="103"/>
      <c r="C20" s="103"/>
      <c r="D20" s="103"/>
      <c r="E20" s="103"/>
      <c r="F20" s="103"/>
      <c r="G20" s="103"/>
      <c r="H20" s="103"/>
      <c r="I20" s="103"/>
      <c r="J20" s="103"/>
    </row>
    <row r="21" spans="1:10" ht="15" thickBot="1">
      <c r="A21" s="114"/>
      <c r="B21" s="114" t="str">
        <f>[3]Dictionary!B3719</f>
        <v>01.2017-06.2017</v>
      </c>
      <c r="C21" s="115"/>
      <c r="D21" s="115"/>
      <c r="E21" s="116"/>
      <c r="F21" s="116"/>
      <c r="G21" s="115"/>
      <c r="H21" s="115"/>
      <c r="I21" s="117"/>
      <c r="J21" s="117"/>
    </row>
    <row r="22" spans="1:10" ht="15" thickTop="1">
      <c r="A22" s="98"/>
      <c r="B22" s="99" t="str">
        <f>[3]Dictionary!B3523</f>
        <v>Łączne przychody ze sprzedaży</v>
      </c>
      <c r="C22" s="118">
        <v>922.9</v>
      </c>
      <c r="D22" s="118">
        <v>370.9</v>
      </c>
      <c r="E22" s="118">
        <v>180.3</v>
      </c>
      <c r="F22" s="118">
        <v>29.2</v>
      </c>
      <c r="G22" s="118">
        <v>259.89999999999998</v>
      </c>
      <c r="H22" s="118">
        <v>1211.9000000000001</v>
      </c>
      <c r="I22" s="118">
        <v>171.6</v>
      </c>
      <c r="J22" s="118">
        <v>3146.7</v>
      </c>
    </row>
    <row r="23" spans="1:10">
      <c r="A23" s="98"/>
      <c r="B23" s="99" t="str">
        <f>[3]Dictionary!B3524</f>
        <v>Przychody ze sprzedaży do innych segmentów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-1129.3</v>
      </c>
      <c r="I23" s="118">
        <v>-171.2</v>
      </c>
      <c r="J23" s="118">
        <v>-1300.5</v>
      </c>
    </row>
    <row r="24" spans="1:10">
      <c r="A24" s="101" t="str">
        <f>[3]Dictionary!B3525</f>
        <v>Przychody ze sprzedaży od klientów zewnętrznych</v>
      </c>
      <c r="B24" s="101"/>
      <c r="C24" s="119">
        <f>C22</f>
        <v>922.9</v>
      </c>
      <c r="D24" s="119">
        <f t="shared" ref="D24:G24" si="2">D22</f>
        <v>370.9</v>
      </c>
      <c r="E24" s="119">
        <f t="shared" si="2"/>
        <v>180.3</v>
      </c>
      <c r="F24" s="119">
        <f t="shared" si="2"/>
        <v>29.2</v>
      </c>
      <c r="G24" s="119">
        <f t="shared" si="2"/>
        <v>259.89999999999998</v>
      </c>
      <c r="H24" s="119">
        <f>H22+H23</f>
        <v>82.600000000000136</v>
      </c>
      <c r="I24" s="119">
        <v>0.4</v>
      </c>
      <c r="J24" s="119">
        <f>J22+J23</f>
        <v>1846.1999999999998</v>
      </c>
    </row>
    <row r="25" spans="1:10">
      <c r="A25" s="98"/>
      <c r="B25" s="99"/>
      <c r="C25" s="118"/>
      <c r="D25" s="118"/>
      <c r="E25" s="118"/>
      <c r="F25" s="118"/>
      <c r="G25" s="118"/>
      <c r="H25" s="118"/>
      <c r="I25" s="118"/>
      <c r="J25" s="120"/>
    </row>
    <row r="26" spans="1:10">
      <c r="A26" s="197" t="str">
        <f>[3]Dictionary!B3527</f>
        <v>Zysk brutto ze sprzedaży</v>
      </c>
      <c r="B26" s="197"/>
      <c r="C26" s="118">
        <v>461.7</v>
      </c>
      <c r="D26" s="118">
        <v>215.1</v>
      </c>
      <c r="E26" s="118">
        <v>104.8</v>
      </c>
      <c r="F26" s="118">
        <v>15.8</v>
      </c>
      <c r="G26" s="118">
        <v>108.2</v>
      </c>
      <c r="H26" s="118">
        <v>32.799999999999997</v>
      </c>
      <c r="I26" s="118">
        <v>0</v>
      </c>
      <c r="J26" s="118">
        <v>938.4</v>
      </c>
    </row>
    <row r="27" spans="1:10" ht="19.2">
      <c r="A27" s="103"/>
      <c r="B27" s="104" t="str">
        <f>[3]Dictionary!B3528</f>
        <v>Marża brutto (zysk brutto ze sprzedaży/przychody ze sprzedaży do klientów zewnętrznych)</v>
      </c>
      <c r="C27" s="121">
        <v>0.5</v>
      </c>
      <c r="D27" s="121">
        <v>0.57999999999999996</v>
      </c>
      <c r="E27" s="121">
        <v>0.58099999999999996</v>
      </c>
      <c r="F27" s="121">
        <v>0.54100000000000004</v>
      </c>
      <c r="G27" s="121">
        <v>0.41599999999999998</v>
      </c>
      <c r="H27" s="121">
        <v>0.39700000000000002</v>
      </c>
      <c r="I27" s="121" t="s">
        <v>120</v>
      </c>
      <c r="J27" s="121">
        <v>0.50800000000000001</v>
      </c>
    </row>
    <row r="28" spans="1:10">
      <c r="A28" s="198" t="str">
        <f>[3]Dictionary!B3529</f>
        <v>ZYSK SEGMENTU</v>
      </c>
      <c r="B28" s="198"/>
      <c r="C28" s="119">
        <v>151.9</v>
      </c>
      <c r="D28" s="119">
        <v>35.700000000000003</v>
      </c>
      <c r="E28" s="119">
        <v>-54.1</v>
      </c>
      <c r="F28" s="119">
        <v>1.8</v>
      </c>
      <c r="G28" s="119">
        <v>44.8</v>
      </c>
      <c r="H28" s="119">
        <v>25.2</v>
      </c>
      <c r="I28" s="119">
        <v>0</v>
      </c>
      <c r="J28" s="119">
        <v>205.3</v>
      </c>
    </row>
    <row r="29" spans="1:10">
      <c r="A29" s="107"/>
      <c r="B29" s="103"/>
      <c r="C29" s="122"/>
      <c r="D29" s="122"/>
      <c r="E29" s="123"/>
      <c r="F29" s="123"/>
      <c r="G29" s="122"/>
      <c r="H29" s="122"/>
      <c r="I29" s="123"/>
      <c r="J29" s="124"/>
    </row>
    <row r="30" spans="1:10">
      <c r="A30" s="109" t="str">
        <f>[3]Dictionary!B3531</f>
        <v>Aktywa segmentów:</v>
      </c>
      <c r="B30" s="103"/>
      <c r="C30" s="118"/>
      <c r="D30" s="118"/>
      <c r="E30" s="118"/>
      <c r="F30" s="118"/>
      <c r="G30" s="118"/>
      <c r="H30" s="118"/>
      <c r="I30" s="118"/>
      <c r="J30" s="118"/>
    </row>
    <row r="31" spans="1:10">
      <c r="A31" s="103"/>
      <c r="B31" s="111" t="str">
        <f>[3]Dictionary!B3532</f>
        <v>Aktywa trwałe, z wyłączeniem aktywa z tyt. podatku odroczonego</v>
      </c>
      <c r="C31" s="118">
        <v>362.9</v>
      </c>
      <c r="D31" s="118">
        <v>133.30000000000001</v>
      </c>
      <c r="E31" s="118">
        <v>84.6</v>
      </c>
      <c r="F31" s="118">
        <v>13.9</v>
      </c>
      <c r="G31" s="118">
        <v>325</v>
      </c>
      <c r="H31" s="118">
        <v>24.7</v>
      </c>
      <c r="I31" s="118">
        <v>91.8</v>
      </c>
      <c r="J31" s="118">
        <v>1036.2</v>
      </c>
    </row>
    <row r="32" spans="1:10">
      <c r="A32" s="103"/>
      <c r="B32" s="111" t="str">
        <f>[3]Dictionary!B3533</f>
        <v>Aktywa z tyt. podatku odroczonego</v>
      </c>
      <c r="C32" s="118">
        <v>3.5</v>
      </c>
      <c r="D32" s="118">
        <v>0</v>
      </c>
      <c r="E32" s="118">
        <v>0</v>
      </c>
      <c r="F32" s="118">
        <v>1.1000000000000001</v>
      </c>
      <c r="G32" s="118">
        <v>1.2</v>
      </c>
      <c r="H32" s="118">
        <v>6.6</v>
      </c>
      <c r="I32" s="118">
        <v>4.7</v>
      </c>
      <c r="J32" s="118">
        <v>17.100000000000001</v>
      </c>
    </row>
    <row r="33" spans="1:10">
      <c r="A33" s="98"/>
      <c r="B33" s="111" t="str">
        <f>[3]Dictionary!B3534</f>
        <v>Zapasy</v>
      </c>
      <c r="C33" s="118">
        <v>246.6</v>
      </c>
      <c r="D33" s="118">
        <v>152.1</v>
      </c>
      <c r="E33" s="118">
        <v>80.5</v>
      </c>
      <c r="F33" s="118">
        <v>16.600000000000001</v>
      </c>
      <c r="G33" s="118">
        <v>132</v>
      </c>
      <c r="H33" s="118">
        <v>707.6</v>
      </c>
      <c r="I33" s="118">
        <v>62.4</v>
      </c>
      <c r="J33" s="118">
        <v>1397.8</v>
      </c>
    </row>
    <row r="34" spans="1:10">
      <c r="A34" s="98"/>
      <c r="B34" s="111" t="str">
        <f>[3]Dictionary!B3535</f>
        <v>Nakłady na rzeczowe aktywa trwałe i wartości niematerialne</v>
      </c>
      <c r="C34" s="119">
        <v>362.9</v>
      </c>
      <c r="D34" s="119">
        <v>133.30000000000001</v>
      </c>
      <c r="E34" s="119">
        <v>84.6</v>
      </c>
      <c r="F34" s="119">
        <v>13.9</v>
      </c>
      <c r="G34" s="119">
        <v>218.8</v>
      </c>
      <c r="H34" s="119">
        <v>24.7</v>
      </c>
      <c r="I34" s="119">
        <v>91.8</v>
      </c>
      <c r="J34" s="119">
        <v>930</v>
      </c>
    </row>
    <row r="35" spans="1:10">
      <c r="A35" s="125" t="str">
        <f>[3]Dictionary!B3536</f>
        <v>Istotne przychody/koszty:</v>
      </c>
      <c r="B35" s="126"/>
      <c r="C35" s="118"/>
      <c r="D35" s="118"/>
      <c r="E35" s="118"/>
      <c r="F35" s="118"/>
      <c r="G35" s="118"/>
      <c r="H35" s="118"/>
      <c r="I35" s="118"/>
      <c r="J35" s="120"/>
    </row>
    <row r="36" spans="1:10">
      <c r="A36" s="103"/>
      <c r="B36" s="111" t="str">
        <f>[3]Dictionary!B3537</f>
        <v>Amortyzacja</v>
      </c>
      <c r="C36" s="118">
        <v>-13.5</v>
      </c>
      <c r="D36" s="118">
        <v>-7.5</v>
      </c>
      <c r="E36" s="118">
        <v>-6.3</v>
      </c>
      <c r="F36" s="118">
        <v>-0.9</v>
      </c>
      <c r="G36" s="118">
        <v>-1.1000000000000001</v>
      </c>
      <c r="H36" s="118">
        <v>-0.4</v>
      </c>
      <c r="I36" s="118">
        <v>-1.3</v>
      </c>
      <c r="J36" s="118">
        <v>-31</v>
      </c>
    </row>
    <row r="37" spans="1:10" ht="19.2">
      <c r="A37" s="127"/>
      <c r="B37" s="128" t="str">
        <f>[3]Dictionary!B3538</f>
        <v xml:space="preserve">Odpis z tytułu utraty wartości rzeczowych aktywów trwałych i wartości niematerialnych </v>
      </c>
      <c r="C37" s="129">
        <v>0</v>
      </c>
      <c r="D37" s="129">
        <v>0</v>
      </c>
      <c r="E37" s="129">
        <v>0</v>
      </c>
      <c r="F37" s="129">
        <v>0</v>
      </c>
      <c r="G37" s="129">
        <v>0</v>
      </c>
      <c r="H37" s="129">
        <v>0</v>
      </c>
      <c r="I37" s="129">
        <v>0</v>
      </c>
      <c r="J37" s="129">
        <v>0</v>
      </c>
    </row>
  </sheetData>
  <mergeCells count="10">
    <mergeCell ref="A10:B10"/>
    <mergeCell ref="A26:B26"/>
    <mergeCell ref="A28:B28"/>
    <mergeCell ref="A1:A3"/>
    <mergeCell ref="B1:B3"/>
    <mergeCell ref="I1:I3"/>
    <mergeCell ref="J1:J3"/>
    <mergeCell ref="G2:G3"/>
    <mergeCell ref="H2:H3"/>
    <mergeCell ref="A8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1"/>
  <sheetViews>
    <sheetView topLeftCell="A16" workbookViewId="0">
      <selection activeCell="G44" sqref="G44"/>
    </sheetView>
  </sheetViews>
  <sheetFormatPr defaultRowHeight="14.4"/>
  <cols>
    <col min="1" max="1" width="36.44140625" customWidth="1"/>
    <col min="2" max="8" width="11.6640625" customWidth="1"/>
  </cols>
  <sheetData>
    <row r="1" spans="1:8" ht="54">
      <c r="A1" s="130"/>
      <c r="B1" s="131" t="s">
        <v>121</v>
      </c>
      <c r="C1" s="131" t="s">
        <v>122</v>
      </c>
      <c r="D1" s="131" t="s">
        <v>123</v>
      </c>
      <c r="E1" s="131" t="s">
        <v>124</v>
      </c>
      <c r="F1" s="132" t="s">
        <v>82</v>
      </c>
      <c r="G1" s="131" t="s">
        <v>85</v>
      </c>
      <c r="H1" s="131" t="s">
        <v>125</v>
      </c>
    </row>
    <row r="2" spans="1:8" ht="15" thickBot="1">
      <c r="A2" s="130"/>
      <c r="B2" s="130"/>
      <c r="C2" s="199" t="s">
        <v>126</v>
      </c>
      <c r="D2" s="199"/>
      <c r="E2" s="199"/>
      <c r="F2" s="133"/>
      <c r="G2" s="131"/>
      <c r="H2" s="131"/>
    </row>
    <row r="3" spans="1:8" ht="15" thickTop="1">
      <c r="A3" s="134" t="s">
        <v>127</v>
      </c>
      <c r="B3" s="92">
        <v>4.0999999999999996</v>
      </c>
      <c r="C3" s="92">
        <v>644.9</v>
      </c>
      <c r="D3" s="92">
        <v>453.10000000000014</v>
      </c>
      <c r="E3" s="92">
        <v>-1.3</v>
      </c>
      <c r="F3" s="92">
        <v>-0.3</v>
      </c>
      <c r="G3" s="92">
        <v>67.8</v>
      </c>
      <c r="H3" s="92">
        <v>1168.3000000000002</v>
      </c>
    </row>
    <row r="4" spans="1:8">
      <c r="A4" s="135" t="s">
        <v>128</v>
      </c>
      <c r="B4" s="90">
        <v>0</v>
      </c>
      <c r="C4" s="90">
        <v>0</v>
      </c>
      <c r="D4" s="136">
        <v>65.8</v>
      </c>
      <c r="E4" s="90">
        <v>0</v>
      </c>
      <c r="F4" s="90"/>
      <c r="G4" s="90"/>
      <c r="H4" s="136">
        <v>65.8</v>
      </c>
    </row>
    <row r="5" spans="1:8">
      <c r="A5" s="135" t="s">
        <v>82</v>
      </c>
      <c r="B5" s="90"/>
      <c r="C5" s="90"/>
      <c r="D5" s="136"/>
      <c r="E5" s="90"/>
      <c r="F5" s="90">
        <v>0.3</v>
      </c>
      <c r="G5" s="90"/>
      <c r="H5" s="136">
        <v>0.3</v>
      </c>
    </row>
    <row r="6" spans="1:8">
      <c r="A6" s="135" t="s">
        <v>129</v>
      </c>
      <c r="B6" s="90"/>
      <c r="C6" s="90"/>
      <c r="D6" s="90">
        <v>-7.3</v>
      </c>
      <c r="E6" s="90"/>
      <c r="F6" s="90"/>
      <c r="G6" s="90">
        <v>7.3</v>
      </c>
      <c r="H6" s="90">
        <v>0</v>
      </c>
    </row>
    <row r="7" spans="1:8">
      <c r="A7" s="135" t="s">
        <v>130</v>
      </c>
      <c r="B7" s="90">
        <v>0</v>
      </c>
      <c r="C7" s="90">
        <v>0</v>
      </c>
      <c r="D7" s="90">
        <v>0</v>
      </c>
      <c r="E7" s="90">
        <v>7.8000000000000007</v>
      </c>
      <c r="F7" s="90">
        <v>0</v>
      </c>
      <c r="G7" s="90">
        <v>0</v>
      </c>
      <c r="H7" s="90">
        <v>7.8000000000000007</v>
      </c>
    </row>
    <row r="8" spans="1:8">
      <c r="A8" s="89" t="s">
        <v>131</v>
      </c>
      <c r="B8" s="90">
        <v>0</v>
      </c>
      <c r="C8" s="90">
        <v>0</v>
      </c>
      <c r="D8" s="90">
        <v>58.5</v>
      </c>
      <c r="E8" s="90">
        <v>7.8000000000000007</v>
      </c>
      <c r="F8" s="90">
        <v>0.3</v>
      </c>
      <c r="G8" s="90">
        <v>7.3</v>
      </c>
      <c r="H8" s="90">
        <v>73.900000000000006</v>
      </c>
    </row>
    <row r="9" spans="1:8">
      <c r="A9" s="135" t="s">
        <v>132</v>
      </c>
      <c r="B9" s="90">
        <v>0</v>
      </c>
      <c r="C9" s="90">
        <v>0</v>
      </c>
      <c r="D9" s="90">
        <v>-94.7</v>
      </c>
      <c r="E9" s="90">
        <v>0</v>
      </c>
      <c r="F9" s="90">
        <v>0</v>
      </c>
      <c r="G9" s="90">
        <v>0</v>
      </c>
      <c r="H9" s="90">
        <v>-94.7</v>
      </c>
    </row>
    <row r="10" spans="1:8">
      <c r="A10" s="135" t="s">
        <v>133</v>
      </c>
      <c r="B10" s="90">
        <v>0</v>
      </c>
      <c r="C10" s="90">
        <v>0</v>
      </c>
      <c r="D10" s="90">
        <v>19.100000000000001</v>
      </c>
      <c r="E10" s="90">
        <v>0</v>
      </c>
      <c r="F10" s="90">
        <v>0</v>
      </c>
      <c r="G10" s="90">
        <v>0</v>
      </c>
      <c r="H10" s="90">
        <v>19.100000000000001</v>
      </c>
    </row>
    <row r="11" spans="1:8" ht="21.6">
      <c r="A11" s="135" t="s">
        <v>134</v>
      </c>
      <c r="B11" s="90"/>
      <c r="C11" s="90">
        <v>0</v>
      </c>
      <c r="D11" s="90">
        <v>0</v>
      </c>
      <c r="E11" s="90">
        <v>0</v>
      </c>
      <c r="F11" s="90"/>
      <c r="G11" s="90">
        <v>53.6</v>
      </c>
      <c r="H11" s="90">
        <v>53.6</v>
      </c>
    </row>
    <row r="12" spans="1:8">
      <c r="A12" s="89" t="s">
        <v>135</v>
      </c>
      <c r="B12" s="90">
        <v>0</v>
      </c>
      <c r="C12" s="90">
        <v>0</v>
      </c>
      <c r="D12" s="90">
        <v>-75.599999999999994</v>
      </c>
      <c r="E12" s="90">
        <v>0</v>
      </c>
      <c r="F12" s="90">
        <v>0</v>
      </c>
      <c r="G12" s="90">
        <v>53.6</v>
      </c>
      <c r="H12" s="90">
        <v>-22</v>
      </c>
    </row>
    <row r="13" spans="1:8" ht="21.6">
      <c r="A13" s="135" t="s">
        <v>136</v>
      </c>
      <c r="B13" s="90"/>
      <c r="C13" s="90"/>
      <c r="D13" s="90">
        <v>-53.9</v>
      </c>
      <c r="E13" s="90"/>
      <c r="F13" s="90">
        <v>0</v>
      </c>
      <c r="G13" s="90"/>
      <c r="H13" s="90">
        <v>-53.9</v>
      </c>
    </row>
    <row r="14" spans="1:8">
      <c r="A14" s="134" t="s">
        <v>137</v>
      </c>
      <c r="B14" s="137">
        <v>4.0999999999999996</v>
      </c>
      <c r="C14" s="137">
        <v>644.9</v>
      </c>
      <c r="D14" s="137">
        <v>382.10000000000019</v>
      </c>
      <c r="E14" s="137">
        <v>6.5000000000000009</v>
      </c>
      <c r="F14" s="137">
        <v>0</v>
      </c>
      <c r="G14" s="137">
        <v>128.69999999999999</v>
      </c>
      <c r="H14" s="137">
        <v>1166.2999999999997</v>
      </c>
    </row>
    <row r="17" spans="1:8" ht="54.6" thickBot="1">
      <c r="A17" s="138"/>
      <c r="B17" s="138"/>
      <c r="C17" s="139" t="s">
        <v>138</v>
      </c>
      <c r="D17" s="139" t="s">
        <v>123</v>
      </c>
      <c r="E17" s="139" t="s">
        <v>124</v>
      </c>
      <c r="F17" s="133"/>
      <c r="G17" s="139" t="s">
        <v>85</v>
      </c>
      <c r="H17" s="139" t="s">
        <v>125</v>
      </c>
    </row>
    <row r="18" spans="1:8" ht="15" thickTop="1">
      <c r="A18" s="140" t="s">
        <v>139</v>
      </c>
      <c r="B18" s="140">
        <v>3.9</v>
      </c>
      <c r="C18" s="140">
        <v>119.19999999999999</v>
      </c>
      <c r="D18" s="140">
        <v>793.80000000000007</v>
      </c>
      <c r="E18" s="140">
        <v>1.8</v>
      </c>
      <c r="F18" s="140"/>
      <c r="G18" s="140">
        <v>52.4</v>
      </c>
      <c r="H18" s="140">
        <v>971.1</v>
      </c>
    </row>
    <row r="19" spans="1:8">
      <c r="A19" s="141" t="s">
        <v>128</v>
      </c>
      <c r="B19" s="141"/>
      <c r="C19" s="142">
        <v>0</v>
      </c>
      <c r="D19" s="142">
        <v>113.1</v>
      </c>
      <c r="E19" s="142">
        <v>0</v>
      </c>
      <c r="F19" s="133"/>
      <c r="G19" s="142">
        <v>0</v>
      </c>
      <c r="H19" s="142">
        <v>113.1</v>
      </c>
    </row>
    <row r="20" spans="1:8">
      <c r="A20" s="141" t="s">
        <v>140</v>
      </c>
      <c r="B20" s="141"/>
      <c r="C20" s="142"/>
      <c r="D20" s="142">
        <v>-7.9</v>
      </c>
      <c r="E20" s="142"/>
      <c r="F20" s="133"/>
      <c r="G20" s="142">
        <v>7.9</v>
      </c>
      <c r="H20" s="142">
        <v>0</v>
      </c>
    </row>
    <row r="21" spans="1:8">
      <c r="A21" s="141" t="s">
        <v>130</v>
      </c>
      <c r="B21" s="141"/>
      <c r="C21" s="142">
        <v>0</v>
      </c>
      <c r="D21" s="142">
        <v>0</v>
      </c>
      <c r="E21" s="142">
        <v>-1.2</v>
      </c>
      <c r="F21" s="133"/>
      <c r="G21" s="142">
        <v>0</v>
      </c>
      <c r="H21" s="142">
        <v>-1.2</v>
      </c>
    </row>
    <row r="22" spans="1:8">
      <c r="A22" s="143" t="s">
        <v>131</v>
      </c>
      <c r="B22" s="143"/>
      <c r="C22" s="142">
        <v>0</v>
      </c>
      <c r="D22" s="26">
        <v>105.19999999999999</v>
      </c>
      <c r="E22" s="26">
        <v>-1.2</v>
      </c>
      <c r="F22" s="133"/>
      <c r="G22" s="26">
        <v>7.9</v>
      </c>
      <c r="H22" s="142">
        <v>111.89999999999999</v>
      </c>
    </row>
    <row r="23" spans="1:8">
      <c r="A23" s="141" t="s">
        <v>141</v>
      </c>
      <c r="B23" s="141"/>
      <c r="C23" s="142">
        <v>0</v>
      </c>
      <c r="D23" s="142">
        <v>-101.4</v>
      </c>
      <c r="E23" s="142">
        <v>0</v>
      </c>
      <c r="F23" s="133"/>
      <c r="G23" s="142">
        <v>0</v>
      </c>
      <c r="H23" s="142">
        <v>-101.4</v>
      </c>
    </row>
    <row r="24" spans="1:8">
      <c r="A24" s="141" t="s">
        <v>133</v>
      </c>
      <c r="B24" s="141"/>
      <c r="C24" s="49"/>
      <c r="D24" s="142">
        <v>0</v>
      </c>
      <c r="E24" s="142">
        <v>0</v>
      </c>
      <c r="F24" s="133"/>
      <c r="G24" s="142">
        <v>0</v>
      </c>
      <c r="H24" s="142">
        <v>0</v>
      </c>
    </row>
    <row r="25" spans="1:8">
      <c r="A25" s="141" t="s">
        <v>142</v>
      </c>
      <c r="B25" s="132" t="s">
        <v>44</v>
      </c>
      <c r="C25" s="142">
        <v>2.2000000000000002</v>
      </c>
      <c r="D25" s="142"/>
      <c r="E25" s="142"/>
      <c r="F25" s="133"/>
      <c r="G25" s="142"/>
      <c r="H25" s="142">
        <v>2.2000000000000002</v>
      </c>
    </row>
    <row r="26" spans="1:8">
      <c r="A26" s="143" t="s">
        <v>135</v>
      </c>
      <c r="B26" s="166" t="s">
        <v>44</v>
      </c>
      <c r="C26" s="142">
        <v>2.2000000000000002</v>
      </c>
      <c r="D26" s="142">
        <v>-101.4</v>
      </c>
      <c r="E26" s="142">
        <v>0</v>
      </c>
      <c r="F26" s="133"/>
      <c r="G26" s="142">
        <v>0</v>
      </c>
      <c r="H26" s="142">
        <v>-99.2</v>
      </c>
    </row>
    <row r="27" spans="1:8">
      <c r="A27" s="141" t="s">
        <v>143</v>
      </c>
      <c r="B27" s="141"/>
      <c r="C27" s="142">
        <v>0</v>
      </c>
      <c r="D27" s="142">
        <v>0</v>
      </c>
      <c r="E27" s="142">
        <v>0</v>
      </c>
      <c r="F27" s="133"/>
      <c r="G27" s="142">
        <v>0</v>
      </c>
      <c r="H27" s="142">
        <v>0</v>
      </c>
    </row>
    <row r="28" spans="1:8" ht="21.6">
      <c r="A28" s="141" t="s">
        <v>144</v>
      </c>
      <c r="B28" s="141"/>
      <c r="C28" s="142">
        <v>0</v>
      </c>
      <c r="D28" s="142">
        <v>0</v>
      </c>
      <c r="E28" s="142">
        <v>0</v>
      </c>
      <c r="F28" s="133"/>
      <c r="G28" s="142">
        <v>0</v>
      </c>
      <c r="H28" s="142">
        <v>0</v>
      </c>
    </row>
    <row r="29" spans="1:8" ht="15" thickBot="1">
      <c r="A29" s="144" t="s">
        <v>145</v>
      </c>
      <c r="B29" s="79">
        <v>3.9</v>
      </c>
      <c r="C29" s="79">
        <v>121.4</v>
      </c>
      <c r="D29" s="79">
        <v>797.6</v>
      </c>
      <c r="E29" s="79">
        <v>0.60000000000000009</v>
      </c>
      <c r="F29" s="79">
        <v>0</v>
      </c>
      <c r="G29" s="79">
        <v>60.3</v>
      </c>
      <c r="H29" s="79">
        <v>983.8</v>
      </c>
    </row>
    <row r="30" spans="1:8" ht="15" thickTop="1">
      <c r="A30" s="140" t="s">
        <v>139</v>
      </c>
      <c r="B30" s="140">
        <v>3.9</v>
      </c>
      <c r="C30" s="140">
        <v>119.19999999999999</v>
      </c>
      <c r="D30" s="140">
        <v>793.80000000000007</v>
      </c>
      <c r="E30" s="140">
        <v>1.8</v>
      </c>
      <c r="F30" s="140"/>
      <c r="G30" s="140">
        <v>52.4</v>
      </c>
      <c r="H30" s="140">
        <v>971.1</v>
      </c>
    </row>
    <row r="31" spans="1:8">
      <c r="A31" s="141" t="s">
        <v>128</v>
      </c>
      <c r="B31" s="145"/>
      <c r="C31" s="146">
        <v>0</v>
      </c>
      <c r="D31" s="146">
        <v>302.3</v>
      </c>
      <c r="E31" s="146">
        <v>0</v>
      </c>
      <c r="F31" s="147"/>
      <c r="G31" s="146"/>
      <c r="H31" s="146">
        <v>302.3</v>
      </c>
    </row>
    <row r="32" spans="1:8">
      <c r="A32" s="141" t="s">
        <v>82</v>
      </c>
      <c r="B32" s="145"/>
      <c r="C32" s="146"/>
      <c r="D32" s="146"/>
      <c r="E32" s="146"/>
      <c r="F32" s="26">
        <v>-0.3</v>
      </c>
      <c r="G32" s="146"/>
      <c r="H32" s="146">
        <v>-0.3</v>
      </c>
    </row>
    <row r="33" spans="1:8">
      <c r="A33" s="145" t="s">
        <v>129</v>
      </c>
      <c r="B33" s="145"/>
      <c r="C33" s="146"/>
      <c r="D33" s="146">
        <v>-15.4</v>
      </c>
      <c r="E33" s="146"/>
      <c r="F33" s="147"/>
      <c r="G33" s="146">
        <v>15.4</v>
      </c>
      <c r="H33" s="146">
        <v>0</v>
      </c>
    </row>
    <row r="34" spans="1:8">
      <c r="A34" s="141" t="s">
        <v>130</v>
      </c>
      <c r="B34" s="145"/>
      <c r="C34" s="146">
        <v>0</v>
      </c>
      <c r="D34" s="146">
        <v>0</v>
      </c>
      <c r="E34" s="146">
        <v>-3.1</v>
      </c>
      <c r="F34" s="147"/>
      <c r="G34" s="146">
        <v>0</v>
      </c>
      <c r="H34" s="146">
        <v>-3.1</v>
      </c>
    </row>
    <row r="35" spans="1:8">
      <c r="A35" s="143" t="s">
        <v>131</v>
      </c>
      <c r="B35" s="148"/>
      <c r="C35" s="146">
        <v>0</v>
      </c>
      <c r="D35" s="26">
        <v>286.90000000000003</v>
      </c>
      <c r="E35" s="26">
        <v>-3.1</v>
      </c>
      <c r="F35" s="26">
        <v>-0.3</v>
      </c>
      <c r="G35" s="26">
        <v>15.4</v>
      </c>
      <c r="H35" s="26">
        <v>299</v>
      </c>
    </row>
    <row r="36" spans="1:8">
      <c r="A36" s="143" t="s">
        <v>132</v>
      </c>
      <c r="B36" s="148"/>
      <c r="C36" s="146">
        <v>0</v>
      </c>
      <c r="D36" s="146">
        <v>-101.4</v>
      </c>
      <c r="E36" s="146">
        <v>0</v>
      </c>
      <c r="F36" s="147"/>
      <c r="G36" s="146">
        <v>0</v>
      </c>
      <c r="H36" s="146">
        <v>-101.4</v>
      </c>
    </row>
    <row r="37" spans="1:8">
      <c r="A37" s="141" t="s">
        <v>133</v>
      </c>
      <c r="B37" s="145"/>
      <c r="C37" s="149"/>
      <c r="D37" s="146">
        <v>8.1999999999999993</v>
      </c>
      <c r="E37" s="146">
        <v>0</v>
      </c>
      <c r="F37" s="147"/>
      <c r="G37" s="146">
        <v>0</v>
      </c>
      <c r="H37" s="146">
        <v>8.1999999999999993</v>
      </c>
    </row>
    <row r="38" spans="1:8">
      <c r="A38" s="141" t="s">
        <v>142</v>
      </c>
      <c r="B38" s="150">
        <v>0.2</v>
      </c>
      <c r="C38" s="146">
        <v>525.70000000000005</v>
      </c>
      <c r="D38" s="146"/>
      <c r="E38" s="146"/>
      <c r="F38" s="147"/>
      <c r="G38" s="146"/>
      <c r="H38" s="146">
        <v>525.90000000000009</v>
      </c>
    </row>
    <row r="39" spans="1:8">
      <c r="A39" s="143" t="s">
        <v>135</v>
      </c>
      <c r="B39" s="146">
        <v>0.2</v>
      </c>
      <c r="C39" s="146">
        <v>525.70000000000005</v>
      </c>
      <c r="D39" s="146">
        <v>-93.2</v>
      </c>
      <c r="E39" s="146">
        <v>0</v>
      </c>
      <c r="F39" s="147"/>
      <c r="G39" s="146">
        <v>0</v>
      </c>
      <c r="H39" s="146">
        <v>432.7000000000001</v>
      </c>
    </row>
    <row r="40" spans="1:8">
      <c r="A40" s="141" t="s">
        <v>146</v>
      </c>
      <c r="B40" s="145"/>
      <c r="C40" s="146">
        <v>0</v>
      </c>
      <c r="D40" s="146">
        <v>-534.4</v>
      </c>
      <c r="E40" s="146">
        <v>0</v>
      </c>
      <c r="F40" s="147"/>
      <c r="G40" s="146">
        <v>0</v>
      </c>
      <c r="H40" s="146">
        <v>-534.4</v>
      </c>
    </row>
    <row r="41" spans="1:8">
      <c r="A41" s="144" t="s">
        <v>127</v>
      </c>
      <c r="B41" s="79">
        <v>4.0999999999999996</v>
      </c>
      <c r="C41" s="79">
        <v>644.9</v>
      </c>
      <c r="D41" s="79">
        <v>453.10000000000014</v>
      </c>
      <c r="E41" s="79">
        <v>-1.3</v>
      </c>
      <c r="F41" s="79">
        <v>-0.3</v>
      </c>
      <c r="G41" s="79">
        <v>67.8</v>
      </c>
      <c r="H41" s="79">
        <v>1168.3000000000002</v>
      </c>
    </row>
  </sheetData>
  <mergeCells count="1">
    <mergeCell ref="C2:E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8"/>
  <sheetViews>
    <sheetView workbookViewId="0">
      <selection activeCell="H18" sqref="H18"/>
    </sheetView>
  </sheetViews>
  <sheetFormatPr defaultRowHeight="14.4"/>
  <sheetData>
    <row r="1" spans="1:6" ht="15" customHeight="1">
      <c r="A1" s="151"/>
      <c r="B1" s="152"/>
      <c r="C1" s="200" t="s">
        <v>147</v>
      </c>
      <c r="D1" s="200"/>
      <c r="E1" s="201" t="s">
        <v>148</v>
      </c>
      <c r="F1" s="201"/>
    </row>
    <row r="2" spans="1:6" ht="18.75" customHeight="1" thickBot="1">
      <c r="A2" s="151"/>
      <c r="B2" s="153"/>
      <c r="C2" s="154" t="s">
        <v>1</v>
      </c>
      <c r="D2" s="155" t="s">
        <v>3</v>
      </c>
      <c r="E2" s="154" t="s">
        <v>1</v>
      </c>
      <c r="F2" s="155" t="s">
        <v>3</v>
      </c>
    </row>
    <row r="3" spans="1:6" ht="19.5" customHeight="1" thickTop="1">
      <c r="A3" s="151"/>
      <c r="B3" s="156" t="s">
        <v>149</v>
      </c>
      <c r="C3" s="157">
        <v>919.2</v>
      </c>
      <c r="D3" s="158">
        <v>923.3</v>
      </c>
      <c r="E3" s="157">
        <v>1222.7</v>
      </c>
      <c r="F3" s="158">
        <v>475.5</v>
      </c>
    </row>
    <row r="4" spans="1:6" ht="19.5" customHeight="1">
      <c r="A4" s="151"/>
      <c r="B4" s="156" t="s">
        <v>150</v>
      </c>
      <c r="C4" s="157">
        <v>135.5</v>
      </c>
      <c r="D4" s="158">
        <v>131.9</v>
      </c>
      <c r="E4" s="157">
        <v>199.4</v>
      </c>
      <c r="F4" s="158">
        <v>46.1</v>
      </c>
    </row>
    <row r="5" spans="1:6" ht="19.5" customHeight="1">
      <c r="A5" s="151"/>
      <c r="B5" s="156" t="s">
        <v>151</v>
      </c>
      <c r="C5" s="157">
        <v>105.1</v>
      </c>
      <c r="D5" s="158">
        <v>96.5</v>
      </c>
      <c r="E5" s="157">
        <v>197.3</v>
      </c>
      <c r="F5" s="158">
        <v>37.299999999999997</v>
      </c>
    </row>
    <row r="6" spans="1:6" ht="19.5" customHeight="1">
      <c r="A6" s="151"/>
      <c r="B6" s="156" t="s">
        <v>152</v>
      </c>
      <c r="C6" s="157">
        <v>97</v>
      </c>
      <c r="D6" s="158">
        <v>110.6</v>
      </c>
      <c r="E6" s="157">
        <v>560</v>
      </c>
      <c r="F6" s="158">
        <v>54.9</v>
      </c>
    </row>
    <row r="7" spans="1:6">
      <c r="A7" s="151"/>
      <c r="B7" s="156" t="s">
        <v>153</v>
      </c>
      <c r="C7" s="157">
        <v>75.900000000000006</v>
      </c>
      <c r="D7" s="158">
        <v>77.7</v>
      </c>
      <c r="E7" s="157">
        <v>109.9</v>
      </c>
      <c r="F7" s="158">
        <v>20.100000000000001</v>
      </c>
    </row>
    <row r="8" spans="1:6">
      <c r="A8" s="151"/>
      <c r="B8" s="156" t="s">
        <v>154</v>
      </c>
      <c r="C8" s="157">
        <v>63</v>
      </c>
      <c r="D8" s="158">
        <v>69.8</v>
      </c>
      <c r="E8" s="157">
        <v>393.7</v>
      </c>
      <c r="F8" s="158">
        <v>29.7</v>
      </c>
    </row>
    <row r="9" spans="1:6">
      <c r="A9" s="151"/>
      <c r="B9" s="156" t="s">
        <v>155</v>
      </c>
      <c r="C9" s="157">
        <v>69.7</v>
      </c>
      <c r="D9" s="158">
        <v>50.3</v>
      </c>
      <c r="E9" s="157">
        <v>181.3</v>
      </c>
      <c r="F9" s="159" t="s">
        <v>44</v>
      </c>
    </row>
    <row r="10" spans="1:6">
      <c r="A10" s="151"/>
      <c r="B10" s="156" t="s">
        <v>156</v>
      </c>
      <c r="C10" s="157">
        <v>19.899999999999999</v>
      </c>
      <c r="D10" s="158">
        <v>0</v>
      </c>
      <c r="E10" s="157">
        <v>400.7</v>
      </c>
      <c r="F10" s="159" t="s">
        <v>44</v>
      </c>
    </row>
    <row r="11" spans="1:6">
      <c r="A11" s="151"/>
      <c r="B11" s="156" t="s">
        <v>157</v>
      </c>
      <c r="C11" s="157">
        <v>32.1</v>
      </c>
      <c r="D11" s="158">
        <v>33.299999999999997</v>
      </c>
      <c r="E11" s="157">
        <v>66.900000000000006</v>
      </c>
      <c r="F11" s="158">
        <v>14.9</v>
      </c>
    </row>
    <row r="12" spans="1:6">
      <c r="A12" s="151"/>
      <c r="B12" s="156" t="s">
        <v>158</v>
      </c>
      <c r="C12" s="157">
        <v>20.8</v>
      </c>
      <c r="D12" s="158">
        <v>19.8</v>
      </c>
      <c r="E12" s="157">
        <v>30.8</v>
      </c>
      <c r="F12" s="158">
        <v>7.2</v>
      </c>
    </row>
    <row r="13" spans="1:6">
      <c r="A13" s="151"/>
      <c r="B13" s="156" t="s">
        <v>159</v>
      </c>
      <c r="C13" s="157">
        <v>87.9</v>
      </c>
      <c r="D13" s="158">
        <v>73.099999999999994</v>
      </c>
      <c r="E13" s="157">
        <v>144.6</v>
      </c>
      <c r="F13" s="158">
        <v>21.6</v>
      </c>
    </row>
    <row r="14" spans="1:6">
      <c r="A14" s="151"/>
      <c r="B14" s="156" t="s">
        <v>160</v>
      </c>
      <c r="C14" s="157">
        <v>400.3</v>
      </c>
      <c r="D14" s="158">
        <v>259.89999999999998</v>
      </c>
      <c r="E14" s="157">
        <v>338.7</v>
      </c>
      <c r="F14" s="158">
        <v>325</v>
      </c>
    </row>
    <row r="15" spans="1:6">
      <c r="A15" s="151"/>
      <c r="B15" s="160" t="s">
        <v>161</v>
      </c>
      <c r="C15" s="161">
        <v>2026.4</v>
      </c>
      <c r="D15" s="162">
        <v>1846.1999999999998</v>
      </c>
      <c r="E15" s="161">
        <v>3846</v>
      </c>
      <c r="F15" s="162">
        <v>1032.3</v>
      </c>
    </row>
    <row r="16" spans="1:6">
      <c r="A16" s="151"/>
      <c r="B16" s="156" t="s">
        <v>162</v>
      </c>
      <c r="C16" s="163"/>
      <c r="D16" s="158"/>
      <c r="E16" s="157">
        <v>75.900000000000006</v>
      </c>
      <c r="F16" s="158">
        <v>55.3</v>
      </c>
    </row>
    <row r="17" spans="1:6">
      <c r="A17" s="151"/>
      <c r="B17" s="156" t="s">
        <v>163</v>
      </c>
      <c r="C17" s="163"/>
      <c r="D17" s="158"/>
      <c r="E17" s="164" t="s">
        <v>44</v>
      </c>
      <c r="F17" s="159" t="s">
        <v>44</v>
      </c>
    </row>
    <row r="18" spans="1:6">
      <c r="A18" s="151"/>
      <c r="B18" s="160" t="s">
        <v>164</v>
      </c>
      <c r="C18" s="165"/>
      <c r="D18" s="162"/>
      <c r="E18" s="161">
        <v>3921.9</v>
      </c>
      <c r="F18" s="162">
        <v>1087.5999999999999</v>
      </c>
    </row>
  </sheetData>
  <mergeCells count="2">
    <mergeCell ref="C1:D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Okładka</vt:lpstr>
      <vt:lpstr>RZiS</vt:lpstr>
      <vt:lpstr>BILANS</vt:lpstr>
      <vt:lpstr>PRZPŁYWY</vt:lpstr>
      <vt:lpstr>Segmenty</vt:lpstr>
      <vt:lpstr>Kapitał własny </vt:lpstr>
      <vt:lpstr>sprzedaż po krajach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Pokora</dc:creator>
  <cp:lastModifiedBy>Tomasz Pokora</cp:lastModifiedBy>
  <dcterms:created xsi:type="dcterms:W3CDTF">2019-06-17T12:16:22Z</dcterms:created>
  <dcterms:modified xsi:type="dcterms:W3CDTF">2019-06-26T12:35:29Z</dcterms:modified>
</cp:coreProperties>
</file>